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1715" windowHeight="7965" activeTab="0"/>
  </bookViews>
  <sheets>
    <sheet name="01.12.2012" sheetId="1" r:id="rId1"/>
    <sheet name="Примечания к расчету" sheetId="2" r:id="rId2"/>
  </sheets>
  <definedNames>
    <definedName name="_xlfn.IFERROR" hidden="1">#NAME?</definedName>
    <definedName name="_xlnm.Print_Area" localSheetId="0">'01.12.2012'!$A$1:$L$55</definedName>
  </definedNames>
  <calcPr fullCalcOnLoad="1" fullPrecision="0"/>
</workbook>
</file>

<file path=xl/sharedStrings.xml><?xml version="1.0" encoding="utf-8"?>
<sst xmlns="http://schemas.openxmlformats.org/spreadsheetml/2006/main" count="185" uniqueCount="115">
  <si>
    <t>Сумма принятых поправок</t>
  </si>
  <si>
    <t>Уточненный план с поправками</t>
  </si>
  <si>
    <t>Сумма доходов</t>
  </si>
  <si>
    <t>в том числе:</t>
  </si>
  <si>
    <t>налоговые и неналоговые доходы</t>
  </si>
  <si>
    <t>налоговые доходы всего</t>
  </si>
  <si>
    <t>неналоговые доходы всего</t>
  </si>
  <si>
    <t>безвозмездные поступления</t>
  </si>
  <si>
    <t>дотации</t>
  </si>
  <si>
    <t>субсидии</t>
  </si>
  <si>
    <t>иные межбюджетные трансферты</t>
  </si>
  <si>
    <t>(руб.)</t>
  </si>
  <si>
    <t>субвенции</t>
  </si>
  <si>
    <t>Наименование</t>
  </si>
  <si>
    <t>№ п/п</t>
  </si>
  <si>
    <t>1.1.</t>
  </si>
  <si>
    <t>6.1.</t>
  </si>
  <si>
    <t>6.2.</t>
  </si>
  <si>
    <t>1.2.</t>
  </si>
  <si>
    <t>1.</t>
  </si>
  <si>
    <t>2.1.</t>
  </si>
  <si>
    <t>2.2.</t>
  </si>
  <si>
    <t>4.</t>
  </si>
  <si>
    <t>3.</t>
  </si>
  <si>
    <t>Верхний предел муниципального долга (расчетный)</t>
  </si>
  <si>
    <t>Предельный объем расходов на обслужив. муниц.долга (расчетный)</t>
  </si>
  <si>
    <t>Объем расходов ,осуществляемые за счет субвенций</t>
  </si>
  <si>
    <t>Предельный объем расходов (не д.б.св 15% от Объема расх.-Объем.расх.за счет субвенц.др.бюдж. )</t>
  </si>
  <si>
    <t>Предельный объем муниципального долга, расчетный</t>
  </si>
  <si>
    <t>Остаток, направленный по Решению</t>
  </si>
  <si>
    <t>2.3.</t>
  </si>
  <si>
    <t>3.1.</t>
  </si>
  <si>
    <t>3.2.</t>
  </si>
  <si>
    <t>5.1.</t>
  </si>
  <si>
    <t>6.3.</t>
  </si>
  <si>
    <t>6.4.</t>
  </si>
  <si>
    <t>Объем расходов бюджета поселения</t>
  </si>
  <si>
    <t xml:space="preserve">Объем расходов , для расчета (п.6.1 -п.6.2) </t>
  </si>
  <si>
    <t xml:space="preserve">                     БЮДЖЕТНАЯ ДЕЯТЕЛЬНОСТЬ</t>
  </si>
  <si>
    <t xml:space="preserve">                     ВНЕБЮДЖЕТНАЯ ДЕЯТЕЛЬНОСТЬ</t>
  </si>
  <si>
    <t>Сумма расходов</t>
  </si>
  <si>
    <t>Отклонение</t>
  </si>
  <si>
    <t>3.3.</t>
  </si>
  <si>
    <t>4.1.</t>
  </si>
  <si>
    <t>Предельный объем муниципального долга, по Решению</t>
  </si>
  <si>
    <t>Предельный объем расходов на обслужив. муниц.долга (по Решению)</t>
  </si>
  <si>
    <t>6.5.</t>
  </si>
  <si>
    <t>Размер  муниципального долга (МД)на 01.01.2010, (+)</t>
  </si>
  <si>
    <t>Привлечение заимствований ,запланир-х на текущий год, (+)</t>
  </si>
  <si>
    <t>Предоставление муниципальных гарантий, (+)</t>
  </si>
  <si>
    <t>Погашение заимствований,запланированных на текущий год, (-)</t>
  </si>
  <si>
    <t>Погашение(исполнение )муниципальных гарантий, (-)</t>
  </si>
  <si>
    <t>Погашение (списание ) долговых обязательств, (-)</t>
  </si>
  <si>
    <t>5.1.1.</t>
  </si>
  <si>
    <t>5.1.2.</t>
  </si>
  <si>
    <t>5.1.3.</t>
  </si>
  <si>
    <t>5.1.4.</t>
  </si>
  <si>
    <t>5.1.5.</t>
  </si>
  <si>
    <t>.5.1.6.</t>
  </si>
  <si>
    <t>Сумма расходов (без учета направленного остатка) по Решению</t>
  </si>
  <si>
    <t>Верхний предел муниципального долга (по Решению)</t>
  </si>
  <si>
    <t>Остатки на 01.01.2011 г. по внебюджетной деятельности</t>
  </si>
  <si>
    <t>Остатки на 01.01.2011 г. по бюджетной деятельности</t>
  </si>
  <si>
    <t>3.4.</t>
  </si>
  <si>
    <t>Объем дефицита бюджета, планово - нормативный(в %)</t>
  </si>
  <si>
    <t>Отклонение (не использованна сумма (-) / превышение суммы дефицита(+) )</t>
  </si>
  <si>
    <t>Сумма расходов всего, с учетом направленного остатка</t>
  </si>
  <si>
    <r>
      <t>Объем дефицита бюджета, утвержденный решением о бюджете (в %) (</t>
    </r>
    <r>
      <rPr>
        <b/>
        <sz val="9"/>
        <rFont val="Times New Roman"/>
        <family val="1"/>
      </rPr>
      <t>п.3.3/п.1.1.*100)</t>
    </r>
  </si>
  <si>
    <t>Дефицит (-)/профицит (+) (факт) п.1-п.2.3. (по Решению, в руб.)</t>
  </si>
  <si>
    <t>Расчет дефицита в соответствии с решениями _______________________________ поселения на 01.08.2011 г.</t>
  </si>
  <si>
    <t xml:space="preserve">Глава  ____________________  сельского  поселения                                                                  </t>
  </si>
  <si>
    <t>3.5.</t>
  </si>
  <si>
    <t>Поступление от продажи акций и иных форм участия в капитале, находящихся в собственности муниципального образования</t>
  </si>
  <si>
    <t>3.6.</t>
  </si>
  <si>
    <t>Дефицит-всего,  ст 92.1 БК</t>
  </si>
  <si>
    <t>3.7.</t>
  </si>
  <si>
    <t>3.8.</t>
  </si>
  <si>
    <t>Сумма доходов по Решению (ВСЕГО)</t>
  </si>
  <si>
    <t>Изменение остатков средств на счетах ( п. 1.1. *п.3./100)</t>
  </si>
  <si>
    <t>Превышение ограничений дефицита расчетный (если п.3.5. =0, то 3.6.+3.5.)</t>
  </si>
  <si>
    <t>Данные заполняются только в ячейках белого цвета</t>
  </si>
  <si>
    <t>данные  в ячейках голубого цвета-заполняются автоматически (формулы защищены)</t>
  </si>
  <si>
    <t>данные по доходам  в ячейках серого цвета-заполняются автоматически (формулы защищены)</t>
  </si>
  <si>
    <t>данные по расходам  в ячейках голубого цвета-заполняются автоматически (формулы защищены)</t>
  </si>
  <si>
    <t>Обратить внимание!!!!!!</t>
  </si>
  <si>
    <t>Объем дефицита бюджета , находится расчетным методом,  этот размер дефицита , выраженный в процентах,  должен соответствовать решению о бюджете.</t>
  </si>
  <si>
    <t>При расчете дефицита  общая сумма расходов берется с учетом направленных  остатков.</t>
  </si>
  <si>
    <t>Дефицит (-)/профицит (+) планово-нормативный, ст.92.1 БК РФ (п.1.1. * п.3-100),  в руб.</t>
  </si>
  <si>
    <t>Дефицит (-)/профицит (+) (факт) п.1-п.2.3. (по Решению), в руб.</t>
  </si>
  <si>
    <t>Отклонение (не использованна сумма (-) / превышение суммы дефицита(+) ), в руб.</t>
  </si>
  <si>
    <t>Поступление от продажи акций и иных форм участия в капитале, находящихся в собственности муниципального образования, в руб.</t>
  </si>
  <si>
    <t>Изменение остатков средств на счетах ( п. 1.1. *п.3./100), в руб.</t>
  </si>
  <si>
    <t>Превышение ограничений дефицита расчетный (если п.3.5. =0, то 3.6.+3.5.), в руб.</t>
  </si>
  <si>
    <t>Дефицит-всего,  ст 92.1 БК, в руб.</t>
  </si>
  <si>
    <r>
      <t>Объем дефицита бюджета, утвержденный решением о бюджете (в %) (</t>
    </r>
    <r>
      <rPr>
        <b/>
        <sz val="9"/>
        <rFont val="Times New Roman"/>
        <family val="1"/>
      </rPr>
      <t>п.3.3/п.1.1.*100), в %.</t>
    </r>
  </si>
  <si>
    <t>Объем дефицита бюджета, планово - нормативный, (в %).</t>
  </si>
  <si>
    <r>
      <t xml:space="preserve">Указывается размер дефицита, установленный БК в процентах. Превышение размера дефицита ст.92.1. Бюджетного Кодекса РФ, </t>
    </r>
    <r>
      <rPr>
        <b/>
        <sz val="10"/>
        <rFont val="Times New Roman"/>
        <family val="1"/>
      </rPr>
      <t>является нарушением бюджетного законодательства</t>
    </r>
    <r>
      <rPr>
        <sz val="10"/>
        <rFont val="Times New Roman"/>
        <family val="1"/>
      </rPr>
      <t xml:space="preserve"> и влечет применение предусмотренных настоящим Кодексом мер принуждения.</t>
    </r>
  </si>
  <si>
    <r>
      <t>Добавлены данные о поступлении от продажи акций и иных форм участия в капитале, находящихся в собственности поселений,</t>
    </r>
    <r>
      <rPr>
        <b/>
        <i/>
        <u val="single"/>
        <sz val="10"/>
        <rFont val="Times New Roman"/>
        <family val="1"/>
      </rPr>
      <t xml:space="preserve"> внесенные изменения должны соответствовать программе муниципальных заимствований.</t>
    </r>
  </si>
  <si>
    <t>Предельный объем муниципального долга, расчетный ,  в руб.</t>
  </si>
  <si>
    <t xml:space="preserve">Предельный объем муниципального долга, по Решению ,  в руб. </t>
  </si>
  <si>
    <t>Верхний предел муниципального долга (по Решению) ,  в руб.</t>
  </si>
  <si>
    <t>Верхний предел муниципального долга (расчетный) ,  в руб.</t>
  </si>
  <si>
    <t>Предельный объем расходов на обслужив. муниц.долга (расчетный) ,  в руб.</t>
  </si>
  <si>
    <t>в руб.</t>
  </si>
  <si>
    <t>внесенные изменения должны соответствовать программе муниципальных заимствований.</t>
  </si>
  <si>
    <t>Дефицит (-)/профицит (+) планово-нормативный, ст.92.1 БК РФ в руб.)</t>
  </si>
  <si>
    <t xml:space="preserve">Глава администрации Паньшинского  сельского  поселения                                                                                                    </t>
  </si>
  <si>
    <t>Размер  муниципального долга (МД)на 01.01.2014, (+)</t>
  </si>
  <si>
    <t xml:space="preserve">Решение №     О внесении изменений по итогам I квартала "  </t>
  </si>
  <si>
    <t>Первоначальный план, утвержденный Решением Думы № 33 от 24.12.2021г.</t>
  </si>
  <si>
    <t>Остатки на 01.01.2022 г. по бюджетной деятельности</t>
  </si>
  <si>
    <t xml:space="preserve">Решение № 16 от 16.06.2022г.    О внесении изменений по итогам 2 квартала "   </t>
  </si>
  <si>
    <t xml:space="preserve">Решение № 20 от 13.09.2022г.  О внесении изменений по итогам 3 квартала "  </t>
  </si>
  <si>
    <t>Расчет дефецита бюджета в соответствии с решениями Паньшинского сельского поселения на 15.12.2022 год.</t>
  </si>
  <si>
    <t xml:space="preserve">Решение № 27  от 14.12.2022г.     О внесении изменений по итогам 4 квартала "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</si>
</sst>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0.0%"/>
    <numFmt numFmtId="168" formatCode="0.000"/>
    <numFmt numFmtId="169" formatCode="0.000%"/>
    <numFmt numFmtId="170" formatCode="0.0000"/>
    <numFmt numFmtId="171" formatCode="0.0000%"/>
    <numFmt numFmtId="172" formatCode="[$-FC19]d\ mmmm\ yyyy\ &quot;г.&quot;"/>
    <numFmt numFmtId="173" formatCode="0.00000%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u val="single"/>
      <sz val="12"/>
      <name val="Arial Cyr"/>
      <family val="0"/>
    </font>
    <font>
      <b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9"/>
      <name val="Times New Roman"/>
      <family val="1"/>
    </font>
    <font>
      <sz val="12"/>
      <color indexed="63"/>
      <name val="Arial"/>
      <family val="2"/>
    </font>
    <font>
      <sz val="10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" fontId="3" fillId="0" borderId="11" xfId="0" applyNumberFormat="1" applyFont="1" applyBorder="1" applyAlignment="1" applyProtection="1">
      <alignment horizontal="right" vertical="center" wrapText="1"/>
      <protection locked="0"/>
    </xf>
    <xf numFmtId="0" fontId="3" fillId="0" borderId="12" xfId="0" applyFont="1" applyBorder="1" applyAlignment="1">
      <alignment horizontal="center"/>
    </xf>
    <xf numFmtId="4" fontId="3" fillId="0" borderId="13" xfId="0" applyNumberFormat="1" applyFont="1" applyBorder="1" applyAlignment="1" applyProtection="1">
      <alignment vertical="center" wrapText="1"/>
      <protection locked="0"/>
    </xf>
    <xf numFmtId="4" fontId="3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3" xfId="0" applyNumberFormat="1" applyFont="1" applyBorder="1" applyAlignment="1" applyProtection="1">
      <alignment horizontal="right" vertical="center" wrapText="1"/>
      <protection locked="0"/>
    </xf>
    <xf numFmtId="4" fontId="3" fillId="0" borderId="10" xfId="0" applyNumberFormat="1" applyFont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vertical="top" wrapText="1"/>
    </xf>
    <xf numFmtId="1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8" xfId="0" applyNumberFormat="1" applyFont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4" fontId="3" fillId="0" borderId="21" xfId="0" applyNumberFormat="1" applyFont="1" applyBorder="1" applyAlignment="1" applyProtection="1">
      <alignment horizontal="right" vertical="center" wrapText="1"/>
      <protection locked="0"/>
    </xf>
    <xf numFmtId="4" fontId="3" fillId="0" borderId="22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>
      <alignment horizontal="center" vertical="center"/>
    </xf>
    <xf numFmtId="4" fontId="3" fillId="0" borderId="23" xfId="0" applyNumberFormat="1" applyFont="1" applyBorder="1" applyAlignment="1" applyProtection="1">
      <alignment horizontal="right" vertical="center" wrapText="1"/>
      <protection locked="0"/>
    </xf>
    <xf numFmtId="14" fontId="3" fillId="0" borderId="10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 applyProtection="1">
      <alignment horizontal="right" vertical="center" wrapText="1"/>
      <protection locked="0"/>
    </xf>
    <xf numFmtId="9" fontId="4" fillId="0" borderId="25" xfId="0" applyNumberFormat="1" applyFont="1" applyBorder="1" applyAlignment="1" applyProtection="1">
      <alignment horizontal="right" vertical="center" wrapText="1"/>
      <protection locked="0"/>
    </xf>
    <xf numFmtId="4" fontId="4" fillId="0" borderId="23" xfId="0" applyNumberFormat="1" applyFont="1" applyBorder="1" applyAlignment="1" applyProtection="1">
      <alignment horizontal="right" vertical="center" wrapText="1"/>
      <protection locked="0"/>
    </xf>
    <xf numFmtId="4" fontId="4" fillId="0" borderId="0" xfId="0" applyNumberFormat="1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>
      <alignment vertical="top"/>
    </xf>
    <xf numFmtId="2" fontId="3" fillId="0" borderId="0" xfId="0" applyNumberFormat="1" applyFont="1" applyFill="1" applyBorder="1" applyAlignment="1">
      <alignment horizontal="right" vertical="top"/>
    </xf>
    <xf numFmtId="2" fontId="3" fillId="0" borderId="0" xfId="0" applyNumberFormat="1" applyFont="1" applyBorder="1" applyAlignment="1">
      <alignment horizontal="right" vertical="top"/>
    </xf>
    <xf numFmtId="4" fontId="3" fillId="0" borderId="23" xfId="0" applyNumberFormat="1" applyFont="1" applyBorder="1" applyAlignment="1" applyProtection="1">
      <alignment vertical="center" wrapText="1"/>
      <protection locked="0"/>
    </xf>
    <xf numFmtId="4" fontId="3" fillId="0" borderId="17" xfId="0" applyNumberFormat="1" applyFont="1" applyBorder="1" applyAlignment="1" applyProtection="1">
      <alignment vertical="center" wrapText="1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 wrapText="1"/>
    </xf>
    <xf numFmtId="0" fontId="3" fillId="0" borderId="23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7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vertical="top" wrapText="1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0" fontId="4" fillId="0" borderId="25" xfId="0" applyNumberFormat="1" applyFont="1" applyBorder="1" applyAlignment="1" applyProtection="1">
      <alignment horizontal="right" vertical="center" wrapText="1"/>
      <protection locked="0"/>
    </xf>
    <xf numFmtId="4" fontId="0" fillId="0" borderId="0" xfId="0" applyNumberFormat="1" applyAlignment="1">
      <alignment/>
    </xf>
    <xf numFmtId="1" fontId="4" fillId="0" borderId="25" xfId="0" applyNumberFormat="1" applyFont="1" applyBorder="1" applyAlignment="1" applyProtection="1">
      <alignment horizontal="right" vertical="center" wrapText="1"/>
      <protection locked="0"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70" fontId="0" fillId="0" borderId="0" xfId="0" applyNumberFormat="1" applyFill="1" applyBorder="1" applyAlignment="1">
      <alignment/>
    </xf>
    <xf numFmtId="2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6" fillId="0" borderId="0" xfId="0" applyFont="1" applyAlignment="1">
      <alignment/>
    </xf>
    <xf numFmtId="4" fontId="4" fillId="33" borderId="29" xfId="0" applyNumberFormat="1" applyFont="1" applyFill="1" applyBorder="1" applyAlignment="1" applyProtection="1">
      <alignment horizontal="right" vertical="center" wrapText="1"/>
      <protection hidden="1"/>
    </xf>
    <xf numFmtId="4" fontId="4" fillId="33" borderId="26" xfId="0" applyNumberFormat="1" applyFont="1" applyFill="1" applyBorder="1" applyAlignment="1" applyProtection="1">
      <alignment horizontal="right" vertical="center" wrapText="1"/>
      <protection hidden="1"/>
    </xf>
    <xf numFmtId="4" fontId="4" fillId="33" borderId="30" xfId="0" applyNumberFormat="1" applyFont="1" applyFill="1" applyBorder="1" applyAlignment="1" applyProtection="1">
      <alignment horizontal="right" vertical="center" wrapText="1"/>
      <protection hidden="1"/>
    </xf>
    <xf numFmtId="4" fontId="4" fillId="33" borderId="31" xfId="0" applyNumberFormat="1" applyFont="1" applyFill="1" applyBorder="1" applyAlignment="1" applyProtection="1">
      <alignment horizontal="right" vertical="center" wrapText="1"/>
      <protection hidden="1"/>
    </xf>
    <xf numFmtId="4" fontId="4" fillId="33" borderId="32" xfId="0" applyNumberFormat="1" applyFont="1" applyFill="1" applyBorder="1" applyAlignment="1" applyProtection="1">
      <alignment horizontal="right" vertical="center" wrapText="1"/>
      <protection hidden="1"/>
    </xf>
    <xf numFmtId="0" fontId="3" fillId="33" borderId="26" xfId="0" applyFont="1" applyFill="1" applyBorder="1" applyAlignment="1">
      <alignment horizontal="center"/>
    </xf>
    <xf numFmtId="4" fontId="4" fillId="33" borderId="32" xfId="0" applyNumberFormat="1" applyFont="1" applyFill="1" applyBorder="1" applyAlignment="1" applyProtection="1">
      <alignment vertical="center" wrapText="1"/>
      <protection locked="0"/>
    </xf>
    <xf numFmtId="4" fontId="4" fillId="33" borderId="11" xfId="0" applyNumberFormat="1" applyFont="1" applyFill="1" applyBorder="1" applyAlignment="1" applyProtection="1">
      <alignment horizontal="right" vertical="center" wrapText="1"/>
      <protection hidden="1"/>
    </xf>
    <xf numFmtId="4" fontId="3" fillId="33" borderId="11" xfId="0" applyNumberFormat="1" applyFont="1" applyFill="1" applyBorder="1" applyAlignment="1" applyProtection="1">
      <alignment horizontal="right" vertical="center" wrapText="1"/>
      <protection hidden="1"/>
    </xf>
    <xf numFmtId="4" fontId="3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21" xfId="0" applyNumberFormat="1" applyFont="1" applyFill="1" applyBorder="1" applyAlignment="1" applyProtection="1">
      <alignment horizontal="right" vertical="center" wrapText="1"/>
      <protection hidden="1"/>
    </xf>
    <xf numFmtId="4" fontId="4" fillId="33" borderId="10" xfId="0" applyNumberFormat="1" applyFont="1" applyFill="1" applyBorder="1" applyAlignment="1" applyProtection="1">
      <alignment horizontal="right" vertical="center" wrapText="1"/>
      <protection hidden="1"/>
    </xf>
    <xf numFmtId="0" fontId="3" fillId="33" borderId="10" xfId="0" applyFont="1" applyFill="1" applyBorder="1" applyAlignment="1">
      <alignment horizontal="center"/>
    </xf>
    <xf numFmtId="4" fontId="4" fillId="33" borderId="13" xfId="0" applyNumberFormat="1" applyFont="1" applyFill="1" applyBorder="1" applyAlignment="1" applyProtection="1">
      <alignment vertical="center" wrapText="1"/>
      <protection locked="0"/>
    </xf>
    <xf numFmtId="4" fontId="4" fillId="33" borderId="14" xfId="0" applyNumberFormat="1" applyFont="1" applyFill="1" applyBorder="1" applyAlignment="1" applyProtection="1">
      <alignment horizontal="right" vertical="center" wrapText="1"/>
      <protection hidden="1"/>
    </xf>
    <xf numFmtId="4" fontId="4" fillId="33" borderId="13" xfId="0" applyNumberFormat="1" applyFont="1" applyFill="1" applyBorder="1" applyAlignment="1" applyProtection="1">
      <alignment horizontal="right" vertical="center" wrapText="1"/>
      <protection hidden="1"/>
    </xf>
    <xf numFmtId="4" fontId="4" fillId="34" borderId="27" xfId="0" applyNumberFormat="1" applyFont="1" applyFill="1" applyBorder="1" applyAlignment="1" applyProtection="1">
      <alignment horizontal="right" vertical="center" wrapText="1"/>
      <protection hidden="1"/>
    </xf>
    <xf numFmtId="4" fontId="4" fillId="34" borderId="33" xfId="0" applyNumberFormat="1" applyFont="1" applyFill="1" applyBorder="1" applyAlignment="1" applyProtection="1">
      <alignment horizontal="right" vertical="center" wrapText="1"/>
      <protection hidden="1"/>
    </xf>
    <xf numFmtId="4" fontId="4" fillId="34" borderId="34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34" xfId="0" applyNumberFormat="1" applyFont="1" applyFill="1" applyBorder="1" applyAlignment="1" applyProtection="1">
      <alignment horizontal="right" vertical="center" wrapText="1"/>
      <protection hidden="1"/>
    </xf>
    <xf numFmtId="4" fontId="3" fillId="34" borderId="11" xfId="0" applyNumberFormat="1" applyFont="1" applyFill="1" applyBorder="1" applyAlignment="1" applyProtection="1">
      <alignment horizontal="right" vertical="center" wrapText="1"/>
      <protection hidden="1"/>
    </xf>
    <xf numFmtId="4" fontId="3" fillId="34" borderId="23" xfId="0" applyNumberFormat="1" applyFont="1" applyFill="1" applyBorder="1" applyAlignment="1" applyProtection="1">
      <alignment horizontal="right" vertical="center" wrapText="1"/>
      <protection hidden="1"/>
    </xf>
    <xf numFmtId="4" fontId="9" fillId="34" borderId="17" xfId="0" applyNumberFormat="1" applyFont="1" applyFill="1" applyBorder="1" applyAlignment="1" applyProtection="1">
      <alignment horizontal="right" vertical="center" wrapText="1"/>
      <protection hidden="1"/>
    </xf>
    <xf numFmtId="4" fontId="4" fillId="34" borderId="23" xfId="0" applyNumberFormat="1" applyFont="1" applyFill="1" applyBorder="1" applyAlignment="1" applyProtection="1">
      <alignment horizontal="right" vertical="center" wrapText="1"/>
      <protection hidden="1"/>
    </xf>
    <xf numFmtId="1" fontId="4" fillId="35" borderId="25" xfId="0" applyNumberFormat="1" applyFont="1" applyFill="1" applyBorder="1" applyAlignment="1" applyProtection="1">
      <alignment horizontal="right" vertical="center" wrapText="1"/>
      <protection locked="0"/>
    </xf>
    <xf numFmtId="2" fontId="3" fillId="34" borderId="23" xfId="0" applyNumberFormat="1" applyFont="1" applyFill="1" applyBorder="1" applyAlignment="1">
      <alignment vertical="top"/>
    </xf>
    <xf numFmtId="2" fontId="3" fillId="34" borderId="11" xfId="0" applyNumberFormat="1" applyFont="1" applyFill="1" applyBorder="1" applyAlignment="1">
      <alignment vertical="top"/>
    </xf>
    <xf numFmtId="4" fontId="4" fillId="34" borderId="27" xfId="0" applyNumberFormat="1" applyFont="1" applyFill="1" applyBorder="1" applyAlignment="1">
      <alignment horizontal="right" vertical="top"/>
    </xf>
    <xf numFmtId="4" fontId="3" fillId="34" borderId="23" xfId="0" applyNumberFormat="1" applyFont="1" applyFill="1" applyBorder="1" applyAlignment="1">
      <alignment horizontal="right"/>
    </xf>
    <xf numFmtId="4" fontId="4" fillId="34" borderId="30" xfId="0" applyNumberFormat="1" applyFont="1" applyFill="1" applyBorder="1" applyAlignment="1">
      <alignment horizontal="right" vertical="top"/>
    </xf>
    <xf numFmtId="4" fontId="3" fillId="34" borderId="11" xfId="0" applyNumberFormat="1" applyFont="1" applyFill="1" applyBorder="1" applyAlignment="1">
      <alignment horizontal="right"/>
    </xf>
    <xf numFmtId="2" fontId="3" fillId="34" borderId="23" xfId="0" applyNumberFormat="1" applyFont="1" applyFill="1" applyBorder="1" applyAlignment="1">
      <alignment horizontal="right" vertical="top"/>
    </xf>
    <xf numFmtId="2" fontId="3" fillId="34" borderId="28" xfId="0" applyNumberFormat="1" applyFont="1" applyFill="1" applyBorder="1" applyAlignment="1">
      <alignment horizontal="right" vertical="top"/>
    </xf>
    <xf numFmtId="2" fontId="6" fillId="34" borderId="17" xfId="0" applyNumberFormat="1" applyFont="1" applyFill="1" applyBorder="1" applyAlignment="1">
      <alignment horizontal="right" vertical="top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vertical="top" wrapText="1"/>
    </xf>
    <xf numFmtId="4" fontId="4" fillId="34" borderId="23" xfId="0" applyNumberFormat="1" applyFont="1" applyFill="1" applyBorder="1" applyAlignment="1" applyProtection="1">
      <alignment horizontal="right" vertical="center" wrapText="1"/>
      <protection/>
    </xf>
    <xf numFmtId="4" fontId="4" fillId="35" borderId="32" xfId="0" applyNumberFormat="1" applyFont="1" applyFill="1" applyBorder="1" applyAlignment="1" applyProtection="1">
      <alignment horizontal="right" vertical="center" wrapText="1"/>
      <protection locked="0"/>
    </xf>
    <xf numFmtId="4" fontId="4" fillId="35" borderId="35" xfId="0" applyNumberFormat="1" applyFont="1" applyFill="1" applyBorder="1" applyAlignment="1" applyProtection="1">
      <alignment horizontal="right" vertical="center" wrapText="1"/>
      <protection locked="0"/>
    </xf>
    <xf numFmtId="4" fontId="4" fillId="35" borderId="36" xfId="0" applyNumberFormat="1" applyFont="1" applyFill="1" applyBorder="1" applyAlignment="1" applyProtection="1">
      <alignment horizontal="right" vertical="center" wrapText="1"/>
      <protection locked="0"/>
    </xf>
    <xf numFmtId="0" fontId="8" fillId="35" borderId="26" xfId="0" applyFont="1" applyFill="1" applyBorder="1" applyAlignment="1">
      <alignment horizontal="center" vertical="center"/>
    </xf>
    <xf numFmtId="4" fontId="4" fillId="35" borderId="27" xfId="0" applyNumberFormat="1" applyFont="1" applyFill="1" applyBorder="1" applyAlignment="1" applyProtection="1">
      <alignment vertical="center" wrapText="1"/>
      <protection locked="0"/>
    </xf>
    <xf numFmtId="0" fontId="4" fillId="34" borderId="37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4" fontId="3" fillId="34" borderId="26" xfId="0" applyNumberFormat="1" applyFont="1" applyFill="1" applyBorder="1" applyAlignment="1" applyProtection="1">
      <alignment vertical="center" wrapText="1"/>
      <protection locked="0"/>
    </xf>
    <xf numFmtId="165" fontId="4" fillId="34" borderId="27" xfId="0" applyNumberFormat="1" applyFont="1" applyFill="1" applyBorder="1" applyAlignment="1" applyProtection="1">
      <alignment horizontal="right" vertical="center" wrapText="1"/>
      <protection hidden="1"/>
    </xf>
    <xf numFmtId="9" fontId="4" fillId="0" borderId="27" xfId="0" applyNumberFormat="1" applyFont="1" applyBorder="1" applyAlignment="1" applyProtection="1">
      <alignment horizontal="right" vertical="center" wrapText="1"/>
      <protection locked="0"/>
    </xf>
    <xf numFmtId="10" fontId="4" fillId="0" borderId="27" xfId="0" applyNumberFormat="1" applyFont="1" applyBorder="1" applyAlignment="1" applyProtection="1">
      <alignment horizontal="right" vertical="center" wrapText="1"/>
      <protection locked="0"/>
    </xf>
    <xf numFmtId="165" fontId="4" fillId="34" borderId="30" xfId="0" applyNumberFormat="1" applyFont="1" applyFill="1" applyBorder="1" applyAlignment="1" applyProtection="1">
      <alignment horizontal="right" vertical="center" wrapText="1"/>
      <protection hidden="1"/>
    </xf>
    <xf numFmtId="4" fontId="3" fillId="0" borderId="39" xfId="0" applyNumberFormat="1" applyFont="1" applyBorder="1" applyAlignment="1" applyProtection="1">
      <alignment vertical="center" wrapText="1"/>
      <protection locked="0"/>
    </xf>
    <xf numFmtId="1" fontId="4" fillId="0" borderId="40" xfId="0" applyNumberFormat="1" applyFont="1" applyBorder="1" applyAlignment="1" applyProtection="1">
      <alignment horizontal="right" vertical="center" wrapText="1"/>
      <protection locked="0"/>
    </xf>
    <xf numFmtId="4" fontId="4" fillId="34" borderId="10" xfId="0" applyNumberFormat="1" applyFont="1" applyFill="1" applyBorder="1" applyAlignment="1" applyProtection="1">
      <alignment vertical="center" wrapText="1"/>
      <protection locked="0"/>
    </xf>
    <xf numFmtId="4" fontId="4" fillId="34" borderId="11" xfId="0" applyNumberFormat="1" applyFont="1" applyFill="1" applyBorder="1" applyAlignment="1" applyProtection="1">
      <alignment horizontal="right" vertical="center" wrapText="1"/>
      <protection hidden="1"/>
    </xf>
    <xf numFmtId="4" fontId="4" fillId="34" borderId="11" xfId="0" applyNumberFormat="1" applyFont="1" applyFill="1" applyBorder="1" applyAlignment="1" applyProtection="1">
      <alignment horizontal="right" vertical="center" wrapText="1"/>
      <protection/>
    </xf>
    <xf numFmtId="0" fontId="4" fillId="34" borderId="29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4" fontId="4" fillId="34" borderId="26" xfId="0" applyNumberFormat="1" applyFont="1" applyFill="1" applyBorder="1" applyAlignment="1" applyProtection="1">
      <alignment wrapText="1"/>
      <protection locked="0"/>
    </xf>
    <xf numFmtId="4" fontId="3" fillId="0" borderId="39" xfId="0" applyNumberFormat="1" applyFont="1" applyBorder="1" applyAlignment="1" applyProtection="1">
      <alignment wrapText="1"/>
      <protection locked="0"/>
    </xf>
    <xf numFmtId="4" fontId="3" fillId="0" borderId="10" xfId="0" applyNumberFormat="1" applyFont="1" applyBorder="1" applyAlignment="1" applyProtection="1">
      <alignment wrapText="1"/>
      <protection locked="0"/>
    </xf>
    <xf numFmtId="4" fontId="9" fillId="34" borderId="12" xfId="0" applyNumberFormat="1" applyFont="1" applyFill="1" applyBorder="1" applyAlignment="1" applyProtection="1">
      <alignment wrapText="1"/>
      <protection locked="0"/>
    </xf>
    <xf numFmtId="4" fontId="9" fillId="34" borderId="41" xfId="0" applyNumberFormat="1" applyFont="1" applyFill="1" applyBorder="1" applyAlignment="1" applyProtection="1">
      <alignment horizontal="right" vertical="center" wrapText="1"/>
      <protection hidden="1"/>
    </xf>
    <xf numFmtId="4" fontId="4" fillId="34" borderId="15" xfId="0" applyNumberFormat="1" applyFont="1" applyFill="1" applyBorder="1" applyAlignment="1" applyProtection="1">
      <alignment vertical="center" wrapText="1"/>
      <protection locked="0"/>
    </xf>
    <xf numFmtId="4" fontId="4" fillId="34" borderId="28" xfId="0" applyNumberFormat="1" applyFont="1" applyFill="1" applyBorder="1" applyAlignment="1" applyProtection="1">
      <alignment horizontal="right" vertical="center" wrapText="1"/>
      <protection/>
    </xf>
    <xf numFmtId="4" fontId="4" fillId="34" borderId="16" xfId="0" applyNumberFormat="1" applyFont="1" applyFill="1" applyBorder="1" applyAlignment="1" applyProtection="1">
      <alignment horizontal="right" vertical="center" wrapText="1"/>
      <protection/>
    </xf>
    <xf numFmtId="4" fontId="4" fillId="34" borderId="27" xfId="0" applyNumberFormat="1" applyFont="1" applyFill="1" applyBorder="1" applyAlignment="1" applyProtection="1">
      <alignment vertical="center" wrapText="1"/>
      <protection locked="0"/>
    </xf>
    <xf numFmtId="4" fontId="4" fillId="36" borderId="23" xfId="0" applyNumberFormat="1" applyFont="1" applyFill="1" applyBorder="1" applyAlignment="1" applyProtection="1">
      <alignment vertical="center" wrapText="1"/>
      <protection locked="0"/>
    </xf>
    <xf numFmtId="4" fontId="4" fillId="36" borderId="23" xfId="0" applyNumberFormat="1" applyFont="1" applyFill="1" applyBorder="1" applyAlignment="1" applyProtection="1">
      <alignment horizontal="right" vertical="center" wrapText="1"/>
      <protection/>
    </xf>
    <xf numFmtId="0" fontId="4" fillId="36" borderId="10" xfId="0" applyFont="1" applyFill="1" applyBorder="1" applyAlignment="1">
      <alignment horizontal="center"/>
    </xf>
    <xf numFmtId="4" fontId="4" fillId="36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26" xfId="0" applyFont="1" applyFill="1" applyBorder="1" applyAlignment="1">
      <alignment horizontal="center"/>
    </xf>
    <xf numFmtId="4" fontId="4" fillId="0" borderId="27" xfId="0" applyNumberFormat="1" applyFont="1" applyFill="1" applyBorder="1" applyAlignment="1" applyProtection="1">
      <alignment vertical="center" wrapText="1"/>
      <protection locked="0"/>
    </xf>
    <xf numFmtId="0" fontId="4" fillId="36" borderId="15" xfId="0" applyFont="1" applyFill="1" applyBorder="1" applyAlignment="1">
      <alignment horizontal="center"/>
    </xf>
    <xf numFmtId="4" fontId="4" fillId="36" borderId="28" xfId="0" applyNumberFormat="1" applyFont="1" applyFill="1" applyBorder="1" applyAlignment="1" applyProtection="1">
      <alignment vertical="center" wrapText="1"/>
      <protection locked="0"/>
    </xf>
    <xf numFmtId="4" fontId="4" fillId="36" borderId="28" xfId="0" applyNumberFormat="1" applyFont="1" applyFill="1" applyBorder="1" applyAlignment="1" applyProtection="1">
      <alignment horizontal="right" vertical="center" wrapText="1"/>
      <protection/>
    </xf>
    <xf numFmtId="4" fontId="4" fillId="36" borderId="16" xfId="0" applyNumberFormat="1" applyFont="1" applyFill="1" applyBorder="1" applyAlignment="1" applyProtection="1">
      <alignment horizontal="right" vertical="center" wrapText="1"/>
      <protection/>
    </xf>
    <xf numFmtId="0" fontId="8" fillId="34" borderId="26" xfId="0" applyFont="1" applyFill="1" applyBorder="1" applyAlignment="1">
      <alignment horizontal="center" vertical="center"/>
    </xf>
    <xf numFmtId="4" fontId="4" fillId="34" borderId="27" xfId="0" applyNumberFormat="1" applyFont="1" applyFill="1" applyBorder="1" applyAlignment="1">
      <alignment vertical="top"/>
    </xf>
    <xf numFmtId="4" fontId="4" fillId="34" borderId="30" xfId="0" applyNumberFormat="1" applyFont="1" applyFill="1" applyBorder="1" applyAlignment="1">
      <alignment vertical="top"/>
    </xf>
    <xf numFmtId="0" fontId="8" fillId="0" borderId="12" xfId="0" applyFont="1" applyBorder="1" applyAlignment="1">
      <alignment horizontal="center" vertical="center"/>
    </xf>
    <xf numFmtId="4" fontId="4" fillId="0" borderId="17" xfId="0" applyNumberFormat="1" applyFont="1" applyBorder="1" applyAlignment="1" applyProtection="1">
      <alignment vertical="center" wrapText="1"/>
      <protection locked="0"/>
    </xf>
    <xf numFmtId="0" fontId="12" fillId="0" borderId="0" xfId="0" applyFont="1" applyAlignment="1">
      <alignment/>
    </xf>
    <xf numFmtId="4" fontId="4" fillId="36" borderId="11" xfId="0" applyNumberFormat="1" applyFont="1" applyFill="1" applyBorder="1" applyAlignment="1" applyProtection="1">
      <alignment vertical="center" wrapText="1"/>
      <protection locked="0"/>
    </xf>
    <xf numFmtId="0" fontId="4" fillId="36" borderId="12" xfId="0" applyFont="1" applyFill="1" applyBorder="1" applyAlignment="1">
      <alignment horizontal="center"/>
    </xf>
    <xf numFmtId="4" fontId="4" fillId="36" borderId="17" xfId="0" applyNumberFormat="1" applyFont="1" applyFill="1" applyBorder="1" applyAlignment="1" applyProtection="1">
      <alignment vertical="center" wrapText="1"/>
      <protection locked="0"/>
    </xf>
    <xf numFmtId="4" fontId="4" fillId="36" borderId="41" xfId="0" applyNumberFormat="1" applyFont="1" applyFill="1" applyBorder="1" applyAlignment="1" applyProtection="1">
      <alignment vertical="center" wrapText="1"/>
      <protection locked="0"/>
    </xf>
    <xf numFmtId="0" fontId="3" fillId="0" borderId="26" xfId="0" applyFont="1" applyBorder="1" applyAlignment="1">
      <alignment horizontal="center" vertical="center"/>
    </xf>
    <xf numFmtId="4" fontId="4" fillId="33" borderId="42" xfId="0" applyNumberFormat="1" applyFont="1" applyFill="1" applyBorder="1" applyAlignment="1" applyProtection="1">
      <alignment vertical="center" wrapText="1"/>
      <protection locked="0"/>
    </xf>
    <xf numFmtId="4" fontId="3" fillId="0" borderId="43" xfId="0" applyNumberFormat="1" applyFont="1" applyBorder="1" applyAlignment="1" applyProtection="1">
      <alignment vertical="center" wrapText="1"/>
      <protection locked="0"/>
    </xf>
    <xf numFmtId="4" fontId="4" fillId="33" borderId="43" xfId="0" applyNumberFormat="1" applyFont="1" applyFill="1" applyBorder="1" applyAlignment="1" applyProtection="1">
      <alignment vertical="center" wrapText="1"/>
      <protection locked="0"/>
    </xf>
    <xf numFmtId="4" fontId="3" fillId="0" borderId="44" xfId="0" applyNumberFormat="1" applyFont="1" applyBorder="1" applyAlignment="1" applyProtection="1">
      <alignment vertical="center" wrapText="1"/>
      <protection locked="0"/>
    </xf>
    <xf numFmtId="4" fontId="4" fillId="0" borderId="18" xfId="0" applyNumberFormat="1" applyFont="1" applyBorder="1" applyAlignment="1" applyProtection="1">
      <alignment vertical="center" wrapText="1"/>
      <protection locked="0"/>
    </xf>
    <xf numFmtId="4" fontId="4" fillId="0" borderId="44" xfId="0" applyNumberFormat="1" applyFont="1" applyBorder="1" applyAlignment="1" applyProtection="1">
      <alignment vertical="center" wrapText="1"/>
      <protection locked="0"/>
    </xf>
    <xf numFmtId="4" fontId="4" fillId="35" borderId="32" xfId="0" applyNumberFormat="1" applyFont="1" applyFill="1" applyBorder="1" applyAlignment="1" applyProtection="1">
      <alignment vertical="center" wrapText="1"/>
      <protection locked="0"/>
    </xf>
    <xf numFmtId="0" fontId="4" fillId="34" borderId="13" xfId="0" applyFont="1" applyFill="1" applyBorder="1" applyAlignment="1">
      <alignment vertical="top" wrapText="1"/>
    </xf>
    <xf numFmtId="4" fontId="4" fillId="35" borderId="42" xfId="0" applyNumberFormat="1" applyFont="1" applyFill="1" applyBorder="1" applyAlignment="1" applyProtection="1">
      <alignment vertical="center" wrapText="1"/>
      <protection locked="0"/>
    </xf>
    <xf numFmtId="0" fontId="4" fillId="34" borderId="43" xfId="0" applyFont="1" applyFill="1" applyBorder="1" applyAlignment="1">
      <alignment vertical="top" wrapText="1"/>
    </xf>
    <xf numFmtId="0" fontId="4" fillId="0" borderId="32" xfId="0" applyFont="1" applyBorder="1" applyAlignment="1">
      <alignment vertical="center" wrapText="1"/>
    </xf>
    <xf numFmtId="0" fontId="3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3" fillId="0" borderId="43" xfId="0" applyFont="1" applyBorder="1" applyAlignment="1">
      <alignment vertical="top" wrapText="1"/>
    </xf>
    <xf numFmtId="0" fontId="4" fillId="0" borderId="44" xfId="0" applyFont="1" applyBorder="1" applyAlignment="1">
      <alignment vertical="center" wrapText="1"/>
    </xf>
    <xf numFmtId="0" fontId="3" fillId="0" borderId="32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3" fillId="0" borderId="45" xfId="0" applyFont="1" applyBorder="1" applyAlignment="1">
      <alignment vertical="top" wrapText="1"/>
    </xf>
    <xf numFmtId="0" fontId="6" fillId="0" borderId="44" xfId="0" applyFont="1" applyBorder="1" applyAlignment="1">
      <alignment vertical="top" wrapText="1"/>
    </xf>
    <xf numFmtId="0" fontId="8" fillId="34" borderId="39" xfId="0" applyFont="1" applyFill="1" applyBorder="1" applyAlignment="1">
      <alignment horizontal="center" vertical="center"/>
    </xf>
    <xf numFmtId="4" fontId="4" fillId="34" borderId="24" xfId="0" applyNumberFormat="1" applyFont="1" applyFill="1" applyBorder="1" applyAlignment="1" applyProtection="1">
      <alignment vertical="center" wrapText="1"/>
      <protection locked="0"/>
    </xf>
    <xf numFmtId="4" fontId="4" fillId="34" borderId="46" xfId="0" applyNumberFormat="1" applyFont="1" applyFill="1" applyBorder="1" applyAlignment="1" applyProtection="1">
      <alignment vertical="center" wrapText="1"/>
      <protection locked="0"/>
    </xf>
    <xf numFmtId="0" fontId="6" fillId="0" borderId="30" xfId="0" applyFont="1" applyBorder="1" applyAlignment="1">
      <alignment horizontal="justify"/>
    </xf>
    <xf numFmtId="0" fontId="3" fillId="0" borderId="15" xfId="0" applyFont="1" applyBorder="1" applyAlignment="1">
      <alignment horizontal="center"/>
    </xf>
    <xf numFmtId="4" fontId="3" fillId="0" borderId="20" xfId="0" applyNumberFormat="1" applyFont="1" applyBorder="1" applyAlignment="1" applyProtection="1">
      <alignment vertical="center" wrapText="1"/>
      <protection locked="0"/>
    </xf>
    <xf numFmtId="4" fontId="3" fillId="0" borderId="45" xfId="0" applyNumberFormat="1" applyFont="1" applyBorder="1" applyAlignment="1" applyProtection="1">
      <alignment vertical="center" wrapText="1"/>
      <protection locked="0"/>
    </xf>
    <xf numFmtId="4" fontId="3" fillId="0" borderId="23" xfId="0" applyNumberFormat="1" applyFont="1" applyBorder="1" applyAlignment="1" applyProtection="1">
      <alignment wrapText="1"/>
      <protection locked="0"/>
    </xf>
    <xf numFmtId="0" fontId="4" fillId="34" borderId="26" xfId="0" applyFont="1" applyFill="1" applyBorder="1" applyAlignment="1">
      <alignment horizontal="center"/>
    </xf>
    <xf numFmtId="4" fontId="4" fillId="34" borderId="27" xfId="0" applyNumberFormat="1" applyFont="1" applyFill="1" applyBorder="1" applyAlignment="1" applyProtection="1">
      <alignment wrapText="1"/>
      <protection locked="0"/>
    </xf>
    <xf numFmtId="4" fontId="4" fillId="34" borderId="30" xfId="0" applyNumberFormat="1" applyFont="1" applyFill="1" applyBorder="1" applyAlignment="1" applyProtection="1">
      <alignment wrapText="1"/>
      <protection locked="0"/>
    </xf>
    <xf numFmtId="4" fontId="3" fillId="0" borderId="11" xfId="0" applyNumberFormat="1" applyFont="1" applyBorder="1" applyAlignment="1" applyProtection="1">
      <alignment wrapText="1"/>
      <protection locked="0"/>
    </xf>
    <xf numFmtId="0" fontId="3" fillId="34" borderId="15" xfId="0" applyFont="1" applyFill="1" applyBorder="1" applyAlignment="1">
      <alignment horizontal="center"/>
    </xf>
    <xf numFmtId="4" fontId="9" fillId="34" borderId="28" xfId="0" applyNumberFormat="1" applyFont="1" applyFill="1" applyBorder="1" applyAlignment="1" applyProtection="1">
      <alignment wrapText="1"/>
      <protection locked="0"/>
    </xf>
    <xf numFmtId="0" fontId="6" fillId="0" borderId="16" xfId="0" applyFont="1" applyBorder="1" applyAlignment="1">
      <alignment horizontal="justify"/>
    </xf>
    <xf numFmtId="0" fontId="4" fillId="0" borderId="39" xfId="0" applyFont="1" applyFill="1" applyBorder="1" applyAlignment="1">
      <alignment horizontal="center"/>
    </xf>
    <xf numFmtId="4" fontId="4" fillId="0" borderId="25" xfId="0" applyNumberFormat="1" applyFont="1" applyFill="1" applyBorder="1" applyAlignment="1" applyProtection="1">
      <alignment vertical="center" wrapText="1"/>
      <protection locked="0"/>
    </xf>
    <xf numFmtId="0" fontId="6" fillId="0" borderId="40" xfId="0" applyFont="1" applyBorder="1" applyAlignment="1">
      <alignment horizontal="justify"/>
    </xf>
    <xf numFmtId="4" fontId="4" fillId="34" borderId="23" xfId="0" applyNumberFormat="1" applyFont="1" applyFill="1" applyBorder="1" applyAlignment="1" applyProtection="1">
      <alignment vertical="center" wrapText="1"/>
      <protection locked="0"/>
    </xf>
    <xf numFmtId="4" fontId="3" fillId="34" borderId="27" xfId="0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center"/>
    </xf>
    <xf numFmtId="4" fontId="6" fillId="0" borderId="11" xfId="0" applyNumberFormat="1" applyFont="1" applyBorder="1" applyAlignment="1" applyProtection="1">
      <alignment vertical="center" wrapText="1"/>
      <protection locked="0"/>
    </xf>
    <xf numFmtId="0" fontId="4" fillId="34" borderId="10" xfId="0" applyFont="1" applyFill="1" applyBorder="1" applyAlignment="1">
      <alignment horizontal="center"/>
    </xf>
    <xf numFmtId="4" fontId="13" fillId="34" borderId="11" xfId="0" applyNumberFormat="1" applyFont="1" applyFill="1" applyBorder="1" applyAlignment="1" applyProtection="1">
      <alignment vertical="center" wrapText="1"/>
      <protection locked="0"/>
    </xf>
    <xf numFmtId="0" fontId="4" fillId="34" borderId="12" xfId="0" applyFont="1" applyFill="1" applyBorder="1" applyAlignment="1">
      <alignment horizontal="center"/>
    </xf>
    <xf numFmtId="4" fontId="4" fillId="34" borderId="17" xfId="0" applyNumberFormat="1" applyFont="1" applyFill="1" applyBorder="1" applyAlignment="1" applyProtection="1">
      <alignment vertical="center" wrapText="1"/>
      <protection locked="0"/>
    </xf>
    <xf numFmtId="4" fontId="13" fillId="34" borderId="4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4" fontId="15" fillId="36" borderId="11" xfId="0" applyNumberFormat="1" applyFont="1" applyFill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wrapText="1"/>
      <protection locked="0"/>
    </xf>
    <xf numFmtId="0" fontId="3" fillId="0" borderId="23" xfId="0" applyFont="1" applyBorder="1" applyAlignment="1" applyProtection="1">
      <alignment/>
      <protection locked="0"/>
    </xf>
    <xf numFmtId="166" fontId="3" fillId="0" borderId="23" xfId="0" applyNumberFormat="1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 vertical="top"/>
      <protection locked="0"/>
    </xf>
    <xf numFmtId="165" fontId="3" fillId="0" borderId="23" xfId="0" applyNumberFormat="1" applyFont="1" applyFill="1" applyBorder="1" applyAlignment="1" applyProtection="1">
      <alignment horizontal="right" vertical="top"/>
      <protection locked="0"/>
    </xf>
    <xf numFmtId="0" fontId="3" fillId="0" borderId="23" xfId="0" applyFont="1" applyBorder="1" applyAlignment="1" applyProtection="1">
      <alignment horizontal="right" vertical="top"/>
      <protection locked="0"/>
    </xf>
    <xf numFmtId="0" fontId="3" fillId="0" borderId="11" xfId="0" applyFont="1" applyBorder="1" applyAlignment="1" applyProtection="1">
      <alignment/>
      <protection locked="0"/>
    </xf>
    <xf numFmtId="166" fontId="3" fillId="0" borderId="23" xfId="0" applyNumberFormat="1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wrapText="1"/>
      <protection locked="0"/>
    </xf>
    <xf numFmtId="0" fontId="3" fillId="35" borderId="23" xfId="0" applyFont="1" applyFill="1" applyBorder="1" applyAlignment="1" applyProtection="1">
      <alignment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66" fontId="3" fillId="0" borderId="17" xfId="0" applyNumberFormat="1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 vertical="top"/>
      <protection locked="0"/>
    </xf>
    <xf numFmtId="165" fontId="3" fillId="0" borderId="17" xfId="0" applyNumberFormat="1" applyFont="1" applyFill="1" applyBorder="1" applyAlignment="1" applyProtection="1">
      <alignment horizontal="right" vertical="top"/>
      <protection locked="0"/>
    </xf>
    <xf numFmtId="0" fontId="3" fillId="0" borderId="17" xfId="0" applyFont="1" applyBorder="1" applyAlignment="1" applyProtection="1">
      <alignment horizontal="right" vertical="top"/>
      <protection locked="0"/>
    </xf>
    <xf numFmtId="0" fontId="3" fillId="0" borderId="41" xfId="0" applyFont="1" applyBorder="1" applyAlignment="1" applyProtection="1">
      <alignment wrapText="1"/>
      <protection locked="0"/>
    </xf>
    <xf numFmtId="4" fontId="4" fillId="0" borderId="27" xfId="0" applyNumberFormat="1" applyFont="1" applyFill="1" applyBorder="1" applyAlignment="1" applyProtection="1">
      <alignment/>
      <protection locked="0"/>
    </xf>
    <xf numFmtId="4" fontId="3" fillId="0" borderId="23" xfId="0" applyNumberFormat="1" applyFont="1" applyFill="1" applyBorder="1" applyAlignment="1" applyProtection="1">
      <alignment vertical="top" wrapText="1"/>
      <protection locked="0"/>
    </xf>
    <xf numFmtId="4" fontId="3" fillId="0" borderId="23" xfId="0" applyNumberFormat="1" applyFont="1" applyFill="1" applyBorder="1" applyAlignment="1" applyProtection="1">
      <alignment/>
      <protection locked="0"/>
    </xf>
    <xf numFmtId="4" fontId="3" fillId="0" borderId="27" xfId="0" applyNumberFormat="1" applyFont="1" applyBorder="1" applyAlignment="1" applyProtection="1">
      <alignment vertical="top"/>
      <protection locked="0"/>
    </xf>
    <xf numFmtId="4" fontId="3" fillId="0" borderId="23" xfId="0" applyNumberFormat="1" applyFont="1" applyBorder="1" applyAlignment="1" applyProtection="1">
      <alignment vertical="top"/>
      <protection locked="0"/>
    </xf>
    <xf numFmtId="4" fontId="4" fillId="0" borderId="27" xfId="0" applyNumberFormat="1" applyFont="1" applyFill="1" applyBorder="1" applyAlignment="1" applyProtection="1">
      <alignment horizontal="right" vertical="top"/>
      <protection locked="0"/>
    </xf>
    <xf numFmtId="4" fontId="3" fillId="0" borderId="23" xfId="0" applyNumberFormat="1" applyFont="1" applyFill="1" applyBorder="1" applyAlignment="1" applyProtection="1">
      <alignment horizontal="right" vertical="top"/>
      <protection locked="0"/>
    </xf>
    <xf numFmtId="165" fontId="4" fillId="0" borderId="17" xfId="0" applyNumberFormat="1" applyFont="1" applyFill="1" applyBorder="1" applyAlignment="1" applyProtection="1">
      <alignment horizontal="right" vertical="top"/>
      <protection locked="0"/>
    </xf>
    <xf numFmtId="166" fontId="4" fillId="0" borderId="17" xfId="0" applyNumberFormat="1" applyFont="1" applyFill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right" vertical="top"/>
      <protection locked="0"/>
    </xf>
    <xf numFmtId="165" fontId="4" fillId="0" borderId="41" xfId="0" applyNumberFormat="1" applyFont="1" applyFill="1" applyBorder="1" applyAlignment="1" applyProtection="1">
      <alignment horizontal="right" vertical="top"/>
      <protection locked="0"/>
    </xf>
    <xf numFmtId="4" fontId="4" fillId="0" borderId="27" xfId="0" applyNumberFormat="1" applyFont="1" applyBorder="1" applyAlignment="1" applyProtection="1">
      <alignment horizontal="right" vertical="top"/>
      <protection locked="0"/>
    </xf>
    <xf numFmtId="4" fontId="3" fillId="0" borderId="23" xfId="0" applyNumberFormat="1" applyFont="1" applyBorder="1" applyAlignment="1" applyProtection="1">
      <alignment horizontal="right" vertical="top"/>
      <protection locked="0"/>
    </xf>
    <xf numFmtId="2" fontId="3" fillId="0" borderId="23" xfId="0" applyNumberFormat="1" applyFont="1" applyBorder="1" applyAlignment="1" applyProtection="1">
      <alignment vertical="top"/>
      <protection locked="0"/>
    </xf>
    <xf numFmtId="2" fontId="3" fillId="0" borderId="28" xfId="0" applyNumberFormat="1" applyFont="1" applyBorder="1" applyAlignment="1" applyProtection="1">
      <alignment vertical="top"/>
      <protection locked="0"/>
    </xf>
    <xf numFmtId="2" fontId="6" fillId="0" borderId="17" xfId="0" applyNumberFormat="1" applyFont="1" applyBorder="1" applyAlignment="1" applyProtection="1">
      <alignment vertical="top"/>
      <protection locked="0"/>
    </xf>
    <xf numFmtId="2" fontId="3" fillId="0" borderId="23" xfId="0" applyNumberFormat="1" applyFont="1" applyFill="1" applyBorder="1" applyAlignment="1" applyProtection="1">
      <alignment horizontal="right" vertical="top"/>
      <protection locked="0"/>
    </xf>
    <xf numFmtId="2" fontId="3" fillId="0" borderId="11" xfId="0" applyNumberFormat="1" applyFont="1" applyFill="1" applyBorder="1" applyAlignment="1" applyProtection="1">
      <alignment horizontal="right" vertical="top"/>
      <protection locked="0"/>
    </xf>
    <xf numFmtId="2" fontId="3" fillId="0" borderId="16" xfId="0" applyNumberFormat="1" applyFont="1" applyFill="1" applyBorder="1" applyAlignment="1" applyProtection="1">
      <alignment horizontal="right" vertical="top"/>
      <protection locked="0"/>
    </xf>
    <xf numFmtId="2" fontId="6" fillId="0" borderId="41" xfId="0" applyNumberFormat="1" applyFont="1" applyFill="1" applyBorder="1" applyAlignment="1" applyProtection="1">
      <alignment horizontal="right" vertical="top"/>
      <protection locked="0"/>
    </xf>
    <xf numFmtId="2" fontId="3" fillId="0" borderId="28" xfId="0" applyNumberFormat="1" applyFont="1" applyFill="1" applyBorder="1" applyAlignment="1" applyProtection="1">
      <alignment horizontal="right" vertical="top"/>
      <protection locked="0"/>
    </xf>
    <xf numFmtId="2" fontId="3" fillId="35" borderId="27" xfId="0" applyNumberFormat="1" applyFont="1" applyFill="1" applyBorder="1" applyAlignment="1" applyProtection="1">
      <alignment vertical="top"/>
      <protection locked="0"/>
    </xf>
    <xf numFmtId="2" fontId="3" fillId="35" borderId="27" xfId="0" applyNumberFormat="1" applyFont="1" applyFill="1" applyBorder="1" applyAlignment="1" applyProtection="1">
      <alignment horizontal="right" vertical="top"/>
      <protection locked="0"/>
    </xf>
    <xf numFmtId="2" fontId="3" fillId="35" borderId="30" xfId="0" applyNumberFormat="1" applyFont="1" applyFill="1" applyBorder="1" applyAlignment="1" applyProtection="1">
      <alignment vertical="top"/>
      <protection locked="0"/>
    </xf>
    <xf numFmtId="4" fontId="3" fillId="0" borderId="17" xfId="0" applyNumberFormat="1" applyFont="1" applyBorder="1" applyAlignment="1" applyProtection="1">
      <alignment vertical="top"/>
      <protection locked="0"/>
    </xf>
    <xf numFmtId="4" fontId="3" fillId="0" borderId="17" xfId="0" applyNumberFormat="1" applyFont="1" applyFill="1" applyBorder="1" applyAlignment="1" applyProtection="1">
      <alignment horizontal="right" vertical="top"/>
      <protection locked="0"/>
    </xf>
    <xf numFmtId="4" fontId="3" fillId="0" borderId="17" xfId="0" applyNumberFormat="1" applyFont="1" applyBorder="1" applyAlignment="1" applyProtection="1">
      <alignment horizontal="right" vertical="top"/>
      <protection locked="0"/>
    </xf>
    <xf numFmtId="4" fontId="4" fillId="0" borderId="2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7" xfId="0" applyNumberFormat="1" applyFont="1" applyFill="1" applyBorder="1" applyAlignment="1" applyProtection="1">
      <alignment vertical="top"/>
      <protection locked="0"/>
    </xf>
    <xf numFmtId="4" fontId="4" fillId="35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Border="1" applyAlignment="1" applyProtection="1">
      <alignment horizontal="right" vertical="center" wrapText="1"/>
      <protection hidden="1" locked="0"/>
    </xf>
    <xf numFmtId="4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0" fillId="37" borderId="0" xfId="0" applyFill="1" applyAlignment="1">
      <alignment wrapText="1"/>
    </xf>
    <xf numFmtId="0" fontId="9" fillId="0" borderId="47" xfId="0" applyFont="1" applyBorder="1" applyAlignment="1" applyProtection="1">
      <alignment horizontal="left" vertical="center" wrapText="1"/>
      <protection locked="0"/>
    </xf>
    <xf numFmtId="0" fontId="9" fillId="0" borderId="48" xfId="0" applyFont="1" applyBorder="1" applyAlignment="1" applyProtection="1">
      <alignment horizontal="left" vertical="center" wrapText="1"/>
      <protection locked="0"/>
    </xf>
    <xf numFmtId="0" fontId="9" fillId="0" borderId="49" xfId="0" applyFont="1" applyBorder="1" applyAlignment="1" applyProtection="1">
      <alignment horizontal="left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0" fillId="35" borderId="55" xfId="0" applyFill="1" applyBorder="1" applyAlignment="1" applyProtection="1">
      <alignment horizontal="left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8" fillId="0" borderId="58" xfId="0" applyFont="1" applyBorder="1" applyAlignment="1" applyProtection="1">
      <alignment horizontal="center" vertical="center" wrapText="1"/>
      <protection locked="0"/>
    </xf>
    <xf numFmtId="0" fontId="19" fillId="0" borderId="59" xfId="0" applyFont="1" applyBorder="1" applyAlignment="1" applyProtection="1">
      <alignment horizontal="center" vertical="center" wrapText="1"/>
      <protection locked="0"/>
    </xf>
    <xf numFmtId="0" fontId="9" fillId="0" borderId="55" xfId="0" applyFont="1" applyBorder="1" applyAlignment="1" applyProtection="1">
      <alignment horizontal="left" vertical="center" wrapText="1"/>
      <protection locked="0"/>
    </xf>
    <xf numFmtId="0" fontId="0" fillId="35" borderId="55" xfId="0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75"/>
  <sheetViews>
    <sheetView tabSelected="1" view="pageBreakPreview" zoomScaleSheetLayoutView="100" zoomScalePageLayoutView="0" workbookViewId="0" topLeftCell="E1">
      <selection activeCell="K17" sqref="K17"/>
    </sheetView>
  </sheetViews>
  <sheetFormatPr defaultColWidth="9.00390625" defaultRowHeight="12.75"/>
  <cols>
    <col min="1" max="1" width="9.125" style="0" hidden="1" customWidth="1"/>
    <col min="2" max="2" width="4.75390625" style="0" customWidth="1"/>
    <col min="3" max="3" width="68.375" style="0" customWidth="1"/>
    <col min="4" max="4" width="14.375" style="0" customWidth="1"/>
    <col min="5" max="5" width="14.125" style="0" customWidth="1"/>
    <col min="6" max="6" width="14.75390625" style="0" customWidth="1"/>
    <col min="7" max="7" width="13.875" style="0" customWidth="1"/>
    <col min="8" max="8" width="15.375" style="0" customWidth="1"/>
    <col min="9" max="9" width="16.625" style="0" customWidth="1"/>
    <col min="10" max="10" width="15.00390625" style="0" customWidth="1"/>
    <col min="11" max="11" width="14.75390625" style="0" customWidth="1"/>
    <col min="12" max="12" width="14.625" style="0" customWidth="1"/>
    <col min="13" max="14" width="10.75390625" style="0" bestFit="1" customWidth="1"/>
    <col min="15" max="15" width="9.25390625" style="0" bestFit="1" customWidth="1"/>
    <col min="17" max="17" width="28.625" style="0" customWidth="1"/>
    <col min="18" max="18" width="13.75390625" style="0" customWidth="1"/>
    <col min="19" max="19" width="11.375" style="0" customWidth="1"/>
  </cols>
  <sheetData>
    <row r="1" spans="11:13" ht="12.75">
      <c r="K1" s="265"/>
      <c r="L1" s="266"/>
      <c r="M1" s="266"/>
    </row>
    <row r="2" spans="11:13" ht="12.75">
      <c r="K2" s="265"/>
      <c r="L2" s="266"/>
      <c r="M2" s="266"/>
    </row>
    <row r="3" spans="2:13" ht="19.5" customHeight="1">
      <c r="B3" s="270" t="s">
        <v>113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46"/>
    </row>
    <row r="4" spans="3:12" ht="13.5" customHeight="1" thickBot="1">
      <c r="C4" s="1"/>
      <c r="D4" s="2"/>
      <c r="E4" s="2"/>
      <c r="F4" s="1"/>
      <c r="G4" s="1"/>
      <c r="H4" s="1"/>
      <c r="I4" s="1"/>
      <c r="J4" s="1"/>
      <c r="K4" s="1"/>
      <c r="L4" s="3" t="s">
        <v>11</v>
      </c>
    </row>
    <row r="5" spans="2:12" ht="72" customHeight="1">
      <c r="B5" s="277" t="s">
        <v>14</v>
      </c>
      <c r="C5" s="279" t="s">
        <v>13</v>
      </c>
      <c r="D5" s="281" t="s">
        <v>109</v>
      </c>
      <c r="E5" s="271" t="s">
        <v>108</v>
      </c>
      <c r="F5" s="272"/>
      <c r="G5" s="271" t="s">
        <v>111</v>
      </c>
      <c r="H5" s="272"/>
      <c r="I5" s="271" t="s">
        <v>112</v>
      </c>
      <c r="J5" s="272"/>
      <c r="K5" s="271" t="s">
        <v>114</v>
      </c>
      <c r="L5" s="272"/>
    </row>
    <row r="6" spans="2:12" ht="35.25" customHeight="1" thickBot="1">
      <c r="B6" s="278"/>
      <c r="C6" s="280"/>
      <c r="D6" s="282"/>
      <c r="E6" s="13" t="s">
        <v>0</v>
      </c>
      <c r="F6" s="14" t="s">
        <v>1</v>
      </c>
      <c r="G6" s="22" t="s">
        <v>0</v>
      </c>
      <c r="H6" s="23" t="s">
        <v>1</v>
      </c>
      <c r="I6" s="13" t="s">
        <v>0</v>
      </c>
      <c r="J6" s="14" t="s">
        <v>1</v>
      </c>
      <c r="K6" s="13" t="s">
        <v>0</v>
      </c>
      <c r="L6" s="14" t="s">
        <v>1</v>
      </c>
    </row>
    <row r="7" spans="2:12" ht="11.25" customHeight="1" thickBot="1">
      <c r="B7" s="274" t="s">
        <v>38</v>
      </c>
      <c r="C7" s="275"/>
      <c r="D7" s="275"/>
      <c r="E7" s="275"/>
      <c r="F7" s="275"/>
      <c r="G7" s="275"/>
      <c r="H7" s="275"/>
      <c r="I7" s="275"/>
      <c r="J7" s="275"/>
      <c r="K7" s="275"/>
      <c r="L7" s="276"/>
    </row>
    <row r="8" spans="2:12" ht="12.75">
      <c r="B8" s="77" t="s">
        <v>19</v>
      </c>
      <c r="C8" s="78" t="s">
        <v>77</v>
      </c>
      <c r="D8" s="72">
        <f>+D10+D13</f>
        <v>32836243.04</v>
      </c>
      <c r="E8" s="73">
        <f aca="true" t="shared" si="0" ref="E8:L8">+E10+E13</f>
        <v>0</v>
      </c>
      <c r="F8" s="74">
        <f t="shared" si="0"/>
        <v>32836243.04</v>
      </c>
      <c r="G8" s="75">
        <f t="shared" si="0"/>
        <v>5348885</v>
      </c>
      <c r="H8" s="76">
        <f t="shared" si="0"/>
        <v>38185128.04</v>
      </c>
      <c r="I8" s="73">
        <f t="shared" si="0"/>
        <v>6900</v>
      </c>
      <c r="J8" s="74">
        <f>+J10+J13</f>
        <v>38192028.04</v>
      </c>
      <c r="K8" s="73">
        <f t="shared" si="0"/>
        <v>9390000</v>
      </c>
      <c r="L8" s="74">
        <f t="shared" si="0"/>
        <v>47582028.04</v>
      </c>
    </row>
    <row r="9" spans="2:12" ht="10.5" customHeight="1">
      <c r="B9" s="6"/>
      <c r="C9" s="9" t="s">
        <v>3</v>
      </c>
      <c r="D9" s="24"/>
      <c r="E9" s="12"/>
      <c r="F9" s="81"/>
      <c r="G9" s="10"/>
      <c r="H9" s="11"/>
      <c r="I9" s="12"/>
      <c r="J9" s="7"/>
      <c r="K9" s="12"/>
      <c r="L9" s="7"/>
    </row>
    <row r="10" spans="2:12" ht="12.75">
      <c r="B10" s="84" t="s">
        <v>15</v>
      </c>
      <c r="C10" s="85" t="s">
        <v>4</v>
      </c>
      <c r="D10" s="82">
        <f aca="true" t="shared" si="1" ref="D10:L10">D11+D12</f>
        <v>30044243.04</v>
      </c>
      <c r="E10" s="83">
        <f t="shared" si="1"/>
        <v>0</v>
      </c>
      <c r="F10" s="79">
        <f>F11+F12</f>
        <v>30044243.04</v>
      </c>
      <c r="G10" s="86">
        <f t="shared" si="1"/>
        <v>5198885</v>
      </c>
      <c r="H10" s="87">
        <f t="shared" si="1"/>
        <v>35243128.04</v>
      </c>
      <c r="I10" s="83">
        <f t="shared" si="1"/>
        <v>0</v>
      </c>
      <c r="J10" s="79">
        <f t="shared" si="1"/>
        <v>35243128.04</v>
      </c>
      <c r="K10" s="83">
        <f t="shared" si="1"/>
        <v>9390000</v>
      </c>
      <c r="L10" s="79">
        <f t="shared" si="1"/>
        <v>44633128.04</v>
      </c>
    </row>
    <row r="11" spans="2:12" ht="12.75">
      <c r="B11" s="6"/>
      <c r="C11" s="9" t="s">
        <v>5</v>
      </c>
      <c r="D11" s="24">
        <v>30044243.04</v>
      </c>
      <c r="E11" s="12">
        <v>0</v>
      </c>
      <c r="F11" s="80">
        <f>D11+E11</f>
        <v>30044243.04</v>
      </c>
      <c r="G11" s="10">
        <v>5198885</v>
      </c>
      <c r="H11" s="80">
        <f>F11+G11</f>
        <v>35243128.04</v>
      </c>
      <c r="I11" s="12">
        <v>0</v>
      </c>
      <c r="J11" s="80">
        <f>H11+I11</f>
        <v>35243128.04</v>
      </c>
      <c r="K11" s="12">
        <v>9390000</v>
      </c>
      <c r="L11" s="80">
        <f>J11+K11</f>
        <v>44633128.04</v>
      </c>
    </row>
    <row r="12" spans="2:12" ht="12.75">
      <c r="B12" s="6"/>
      <c r="C12" s="9" t="s">
        <v>6</v>
      </c>
      <c r="D12" s="24">
        <v>0</v>
      </c>
      <c r="E12" s="12"/>
      <c r="F12" s="80">
        <f>D12+E12</f>
        <v>0</v>
      </c>
      <c r="G12" s="10"/>
      <c r="H12" s="80">
        <f>F12+G12</f>
        <v>0</v>
      </c>
      <c r="I12" s="12"/>
      <c r="J12" s="80">
        <f>H12+I12</f>
        <v>0</v>
      </c>
      <c r="K12" s="12">
        <v>0</v>
      </c>
      <c r="L12" s="80">
        <f>J12+K12</f>
        <v>0</v>
      </c>
    </row>
    <row r="13" spans="2:12" ht="12.75">
      <c r="B13" s="84" t="s">
        <v>18</v>
      </c>
      <c r="C13" s="85" t="s">
        <v>7</v>
      </c>
      <c r="D13" s="82">
        <f>SUM(D14:D17)</f>
        <v>2792000</v>
      </c>
      <c r="E13" s="83">
        <f>SUM(E14:E17)</f>
        <v>0</v>
      </c>
      <c r="F13" s="79">
        <f>SUM(F14:F17)</f>
        <v>2792000</v>
      </c>
      <c r="G13" s="86">
        <f aca="true" t="shared" si="2" ref="G13:L13">SUM(G14:G17)</f>
        <v>150000</v>
      </c>
      <c r="H13" s="87">
        <f t="shared" si="2"/>
        <v>2942000</v>
      </c>
      <c r="I13" s="83">
        <f t="shared" si="2"/>
        <v>6900</v>
      </c>
      <c r="J13" s="79">
        <f t="shared" si="2"/>
        <v>2948900</v>
      </c>
      <c r="K13" s="83">
        <f t="shared" si="2"/>
        <v>0</v>
      </c>
      <c r="L13" s="79">
        <f t="shared" si="2"/>
        <v>2948900</v>
      </c>
    </row>
    <row r="14" spans="2:17" ht="12.75">
      <c r="B14" s="6"/>
      <c r="C14" s="9" t="s">
        <v>8</v>
      </c>
      <c r="D14" s="24">
        <v>2669000</v>
      </c>
      <c r="E14" s="12"/>
      <c r="F14" s="80">
        <f>D14+E14</f>
        <v>2669000</v>
      </c>
      <c r="G14" s="10"/>
      <c r="H14" s="80">
        <f>F14+G14</f>
        <v>2669000</v>
      </c>
      <c r="I14" s="12"/>
      <c r="J14" s="81">
        <f>H14+I14</f>
        <v>2669000</v>
      </c>
      <c r="K14" s="12"/>
      <c r="L14" s="80">
        <f>J14+K14</f>
        <v>2669000</v>
      </c>
      <c r="Q14" s="53"/>
    </row>
    <row r="15" spans="2:13" ht="12.75">
      <c r="B15" s="6"/>
      <c r="C15" s="9" t="s">
        <v>9</v>
      </c>
      <c r="D15" s="24">
        <v>0</v>
      </c>
      <c r="E15" s="12">
        <v>0</v>
      </c>
      <c r="F15" s="80">
        <f>D15+E15</f>
        <v>0</v>
      </c>
      <c r="G15" s="10"/>
      <c r="H15" s="80">
        <f>F15+G15</f>
        <v>0</v>
      </c>
      <c r="I15" s="12"/>
      <c r="J15" s="81">
        <f>H15+I15</f>
        <v>0</v>
      </c>
      <c r="K15" s="12">
        <v>0</v>
      </c>
      <c r="L15" s="80">
        <f>J15+K15</f>
        <v>0</v>
      </c>
      <c r="M15" s="58"/>
    </row>
    <row r="16" spans="2:12" ht="12.75">
      <c r="B16" s="6"/>
      <c r="C16" s="9" t="s">
        <v>12</v>
      </c>
      <c r="D16" s="24">
        <v>123000</v>
      </c>
      <c r="E16" s="12">
        <v>0</v>
      </c>
      <c r="F16" s="80">
        <f>D16+E16</f>
        <v>123000</v>
      </c>
      <c r="G16" s="10"/>
      <c r="H16" s="80">
        <f>F16+G16</f>
        <v>123000</v>
      </c>
      <c r="I16" s="12">
        <v>6900</v>
      </c>
      <c r="J16" s="81">
        <f>H16+I16</f>
        <v>129900</v>
      </c>
      <c r="K16" s="12">
        <v>0</v>
      </c>
      <c r="L16" s="80">
        <f>J16+K16</f>
        <v>129900</v>
      </c>
    </row>
    <row r="17" spans="2:12" ht="12" customHeight="1" thickBot="1">
      <c r="B17" s="8"/>
      <c r="C17" s="20" t="s">
        <v>10</v>
      </c>
      <c r="D17" s="25">
        <v>0</v>
      </c>
      <c r="E17" s="21">
        <v>0</v>
      </c>
      <c r="F17" s="80">
        <f>D17+E17</f>
        <v>0</v>
      </c>
      <c r="G17" s="29">
        <v>150000</v>
      </c>
      <c r="H17" s="80">
        <f>F17+G17</f>
        <v>150000</v>
      </c>
      <c r="I17" s="21"/>
      <c r="J17" s="81">
        <f>H17+I17</f>
        <v>150000</v>
      </c>
      <c r="K17" s="21"/>
      <c r="L17" s="80">
        <f>J17+K17</f>
        <v>150000</v>
      </c>
    </row>
    <row r="18" spans="2:12" ht="13.5" thickBot="1">
      <c r="B18" s="130">
        <v>2</v>
      </c>
      <c r="C18" s="134" t="s">
        <v>59</v>
      </c>
      <c r="D18" s="111">
        <v>35840667.34</v>
      </c>
      <c r="E18" s="112">
        <v>0</v>
      </c>
      <c r="F18" s="88">
        <f>E18+D18</f>
        <v>35840667.34</v>
      </c>
      <c r="G18" s="113">
        <v>5868773.5</v>
      </c>
      <c r="H18" s="89">
        <f>+F18+G18</f>
        <v>41709440.84</v>
      </c>
      <c r="I18" s="112">
        <v>6900</v>
      </c>
      <c r="J18" s="90">
        <f>+H18+I18</f>
        <v>41716340.84</v>
      </c>
      <c r="K18" s="112">
        <v>10329000</v>
      </c>
      <c r="L18" s="91">
        <f>+J18+K18</f>
        <v>52045340.84</v>
      </c>
    </row>
    <row r="19" spans="2:12" ht="12.75">
      <c r="B19" s="131" t="s">
        <v>20</v>
      </c>
      <c r="C19" s="135" t="s">
        <v>110</v>
      </c>
      <c r="D19" s="29">
        <v>1315748.88</v>
      </c>
      <c r="E19" s="112"/>
      <c r="F19" s="93">
        <f>SUM(E19)</f>
        <v>0</v>
      </c>
      <c r="G19" s="113"/>
      <c r="H19" s="92">
        <f>+F19+G19</f>
        <v>0</v>
      </c>
      <c r="I19" s="112"/>
      <c r="J19" s="92">
        <f>+H19+I19</f>
        <v>0</v>
      </c>
      <c r="K19" s="112"/>
      <c r="L19" s="92">
        <f>+J19+K19</f>
        <v>0</v>
      </c>
    </row>
    <row r="20" spans="2:12" ht="12.75">
      <c r="B20" s="132" t="s">
        <v>21</v>
      </c>
      <c r="C20" s="136" t="s">
        <v>29</v>
      </c>
      <c r="D20" s="263"/>
      <c r="E20" s="27">
        <v>0</v>
      </c>
      <c r="F20" s="93">
        <f>SUM(E20)</f>
        <v>0</v>
      </c>
      <c r="G20" s="27"/>
      <c r="H20" s="92">
        <f>+F20+G20</f>
        <v>0</v>
      </c>
      <c r="I20" s="27"/>
      <c r="J20" s="93">
        <f>SUM(H20+I20)</f>
        <v>0</v>
      </c>
      <c r="K20" s="27"/>
      <c r="L20" s="92">
        <f>SUM(J20+K20)</f>
        <v>0</v>
      </c>
    </row>
    <row r="21" spans="2:19" ht="13.5" thickBot="1">
      <c r="B21" s="133" t="s">
        <v>30</v>
      </c>
      <c r="C21" s="137" t="s">
        <v>66</v>
      </c>
      <c r="D21" s="94">
        <f>D18+D20</f>
        <v>35840667.34</v>
      </c>
      <c r="E21" s="94">
        <f>SUM(E18:E20)</f>
        <v>0</v>
      </c>
      <c r="F21" s="94">
        <f>F18+F20</f>
        <v>35840667.34</v>
      </c>
      <c r="G21" s="94">
        <f>SUM(G18:G20)</f>
        <v>5868773.5</v>
      </c>
      <c r="H21" s="94">
        <f>H18+H20</f>
        <v>41709440.84</v>
      </c>
      <c r="I21" s="94">
        <f>SUM(I18:I20)</f>
        <v>6900</v>
      </c>
      <c r="J21" s="94">
        <f>J18+J20</f>
        <v>41716340.84</v>
      </c>
      <c r="K21" s="94">
        <f>SUM(K18:K20)</f>
        <v>10329000</v>
      </c>
      <c r="L21" s="138">
        <f>L18+L20</f>
        <v>52045340.84</v>
      </c>
      <c r="N21" s="57"/>
      <c r="O21" s="58"/>
      <c r="P21" s="60"/>
      <c r="Q21" s="60"/>
      <c r="R21" s="60"/>
      <c r="S21" s="60"/>
    </row>
    <row r="22" spans="2:19" ht="12" customHeight="1">
      <c r="B22" s="116" t="s">
        <v>23</v>
      </c>
      <c r="C22" s="120" t="s">
        <v>67</v>
      </c>
      <c r="D22" s="121">
        <f>IF(D10=0,0,D25/D10*-100)</f>
        <v>10</v>
      </c>
      <c r="E22" s="122"/>
      <c r="F22" s="121">
        <f>IF(F10=0,0,F25/F10*-100)</f>
        <v>10</v>
      </c>
      <c r="G22" s="122"/>
      <c r="H22" s="121">
        <f>IF(H10=0,0,H25/H10*-100)</f>
        <v>10</v>
      </c>
      <c r="I22" s="123"/>
      <c r="J22" s="121">
        <f>IF(J10=0,0,J25/J10*-100)</f>
        <v>10</v>
      </c>
      <c r="K22" s="123"/>
      <c r="L22" s="124">
        <f>IF(L10=0,0,L25/L10*-100)</f>
        <v>10</v>
      </c>
      <c r="N22" s="59"/>
      <c r="O22" s="60"/>
      <c r="P22" s="60"/>
      <c r="Q22" s="71"/>
      <c r="R22" s="60"/>
      <c r="S22" s="60"/>
    </row>
    <row r="23" spans="2:19" ht="12.75">
      <c r="B23" s="117" t="s">
        <v>31</v>
      </c>
      <c r="C23" s="125" t="s">
        <v>64</v>
      </c>
      <c r="D23" s="54">
        <v>10</v>
      </c>
      <c r="E23" s="30"/>
      <c r="F23" s="54">
        <v>10</v>
      </c>
      <c r="G23" s="30"/>
      <c r="H23" s="54">
        <v>10</v>
      </c>
      <c r="I23" s="52"/>
      <c r="J23" s="96">
        <v>10</v>
      </c>
      <c r="K23" s="29"/>
      <c r="L23" s="126">
        <v>10</v>
      </c>
      <c r="N23" s="61"/>
      <c r="O23" s="62"/>
      <c r="P23" s="61"/>
      <c r="Q23" s="63"/>
      <c r="R23" s="66"/>
      <c r="S23" s="60"/>
    </row>
    <row r="24" spans="2:19" ht="14.25" customHeight="1">
      <c r="B24" s="118" t="s">
        <v>32</v>
      </c>
      <c r="C24" s="127" t="s">
        <v>105</v>
      </c>
      <c r="D24" s="95">
        <f>D10*D23/-100</f>
        <v>-3004424.3</v>
      </c>
      <c r="E24" s="31"/>
      <c r="F24" s="95">
        <f>F10*F23/-100</f>
        <v>-3004424.3</v>
      </c>
      <c r="G24" s="31"/>
      <c r="H24" s="95">
        <f>H10*H23/-100</f>
        <v>-3524312.8</v>
      </c>
      <c r="I24" s="31"/>
      <c r="J24" s="95">
        <f>J10*J23/-100</f>
        <v>-3524312.8</v>
      </c>
      <c r="K24" s="31"/>
      <c r="L24" s="128">
        <f>L10*L23/-100</f>
        <v>-4463312.8</v>
      </c>
      <c r="N24" s="56"/>
      <c r="O24" s="64"/>
      <c r="P24" s="56"/>
      <c r="Q24" s="65"/>
      <c r="R24" s="60"/>
      <c r="S24" s="60"/>
    </row>
    <row r="25" spans="2:19" ht="12.75">
      <c r="B25" s="118" t="s">
        <v>42</v>
      </c>
      <c r="C25" s="127" t="s">
        <v>68</v>
      </c>
      <c r="D25" s="110">
        <f>D8-D21</f>
        <v>-3004424.3</v>
      </c>
      <c r="E25" s="262"/>
      <c r="F25" s="110">
        <f>F8-F21</f>
        <v>-3004424.3</v>
      </c>
      <c r="G25" s="262"/>
      <c r="H25" s="110">
        <f>H8-H21</f>
        <v>-3524312.8</v>
      </c>
      <c r="I25" s="262"/>
      <c r="J25" s="110">
        <f>J8-J21</f>
        <v>-3524312.8</v>
      </c>
      <c r="K25" s="262"/>
      <c r="L25" s="129">
        <f>L8-L21</f>
        <v>-4463312.8</v>
      </c>
      <c r="M25" s="53"/>
      <c r="N25" s="55"/>
      <c r="O25" s="55"/>
      <c r="P25" s="55"/>
      <c r="Q25" s="55"/>
      <c r="R25" s="55"/>
      <c r="S25" s="60"/>
    </row>
    <row r="26" spans="2:19" ht="12.75" customHeight="1" thickBot="1">
      <c r="B26" s="119" t="s">
        <v>63</v>
      </c>
      <c r="C26" s="139" t="s">
        <v>65</v>
      </c>
      <c r="D26" s="140">
        <f>+D24-D25</f>
        <v>0</v>
      </c>
      <c r="E26" s="260"/>
      <c r="F26" s="140">
        <f>+F24-F25</f>
        <v>0</v>
      </c>
      <c r="G26" s="260"/>
      <c r="H26" s="140">
        <f>+H24-H25</f>
        <v>0</v>
      </c>
      <c r="I26" s="260"/>
      <c r="J26" s="140">
        <f>+J24-J25</f>
        <v>0</v>
      </c>
      <c r="K26" s="260"/>
      <c r="L26" s="141">
        <f>+L24-L25</f>
        <v>0</v>
      </c>
      <c r="N26" s="55"/>
      <c r="O26" s="55"/>
      <c r="P26" s="55"/>
      <c r="Q26" s="55"/>
      <c r="R26" s="67"/>
      <c r="S26" s="60"/>
    </row>
    <row r="27" spans="2:19" ht="24" customHeight="1">
      <c r="B27" s="147" t="s">
        <v>71</v>
      </c>
      <c r="C27" s="148" t="s">
        <v>72</v>
      </c>
      <c r="D27" s="258">
        <v>0</v>
      </c>
      <c r="E27" s="258"/>
      <c r="F27" s="258">
        <v>0</v>
      </c>
      <c r="G27" s="258"/>
      <c r="H27" s="258">
        <v>0</v>
      </c>
      <c r="I27" s="258"/>
      <c r="J27" s="258">
        <v>0</v>
      </c>
      <c r="K27" s="258"/>
      <c r="L27" s="264">
        <v>0</v>
      </c>
      <c r="N27" s="55"/>
      <c r="O27" s="55"/>
      <c r="P27" s="55"/>
      <c r="Q27" s="55"/>
      <c r="R27" s="67"/>
      <c r="S27" s="60"/>
    </row>
    <row r="28" spans="2:19" ht="12.75" customHeight="1">
      <c r="B28" s="145" t="s">
        <v>73</v>
      </c>
      <c r="C28" s="143" t="s">
        <v>78</v>
      </c>
      <c r="D28" s="144">
        <f>D10*D22/100</f>
        <v>3004424.3</v>
      </c>
      <c r="E28" s="259"/>
      <c r="F28" s="144">
        <f>F10*F22/100</f>
        <v>3004424.3</v>
      </c>
      <c r="G28" s="259"/>
      <c r="H28" s="144">
        <f>H10*H22/100</f>
        <v>3524312.8</v>
      </c>
      <c r="I28" s="259"/>
      <c r="J28" s="144">
        <f>J10*J22/100</f>
        <v>3524312.8</v>
      </c>
      <c r="K28" s="259"/>
      <c r="L28" s="146">
        <f>L10*L22/100</f>
        <v>4463312.8</v>
      </c>
      <c r="N28" s="55"/>
      <c r="O28" s="55"/>
      <c r="P28" s="55"/>
      <c r="Q28" s="55"/>
      <c r="R28" s="67"/>
      <c r="S28" s="60"/>
    </row>
    <row r="29" spans="2:19" ht="12.75" customHeight="1">
      <c r="B29" s="145" t="s">
        <v>75</v>
      </c>
      <c r="C29" s="143" t="s">
        <v>79</v>
      </c>
      <c r="D29" s="144">
        <f>IF(D27=0,0,D28+D27)</f>
        <v>0</v>
      </c>
      <c r="E29" s="259"/>
      <c r="F29" s="144">
        <f>IF(F27=0,0,F28+F27)</f>
        <v>0</v>
      </c>
      <c r="G29" s="259"/>
      <c r="H29" s="144">
        <f>IF(H27=0,0,H28+H27)</f>
        <v>0</v>
      </c>
      <c r="I29" s="259"/>
      <c r="J29" s="144">
        <f>IF(J27=0,0,J28+J27)</f>
        <v>0</v>
      </c>
      <c r="K29" s="259"/>
      <c r="L29" s="146">
        <f>IF(L27=0,0,L28+L27)</f>
        <v>0</v>
      </c>
      <c r="N29" s="55"/>
      <c r="O29" s="55"/>
      <c r="P29" s="55"/>
      <c r="Q29" s="55"/>
      <c r="R29" s="67"/>
      <c r="S29" s="60"/>
    </row>
    <row r="30" spans="2:19" ht="14.25" customHeight="1" thickBot="1">
      <c r="B30" s="149" t="s">
        <v>76</v>
      </c>
      <c r="C30" s="150" t="s">
        <v>74</v>
      </c>
      <c r="D30" s="151">
        <f>-D24+D29</f>
        <v>3004424.3</v>
      </c>
      <c r="E30" s="260"/>
      <c r="F30" s="151">
        <f aca="true" t="shared" si="3" ref="F30:L30">-F24+F29</f>
        <v>3004424.3</v>
      </c>
      <c r="G30" s="260"/>
      <c r="H30" s="151">
        <f t="shared" si="3"/>
        <v>3524312.8</v>
      </c>
      <c r="I30" s="260"/>
      <c r="J30" s="151">
        <f t="shared" si="3"/>
        <v>3524312.8</v>
      </c>
      <c r="K30" s="260"/>
      <c r="L30" s="152">
        <f t="shared" si="3"/>
        <v>4463312.8</v>
      </c>
      <c r="N30" s="55"/>
      <c r="O30" s="55"/>
      <c r="P30" s="55"/>
      <c r="Q30" s="55"/>
      <c r="R30" s="67"/>
      <c r="S30" s="60"/>
    </row>
    <row r="31" spans="2:19" ht="12" customHeight="1">
      <c r="B31" s="153" t="s">
        <v>22</v>
      </c>
      <c r="C31" s="142" t="s">
        <v>28</v>
      </c>
      <c r="D31" s="154">
        <f>IF(D22&lt;=D23,D10/2,D10)</f>
        <v>15022121.52</v>
      </c>
      <c r="E31" s="261"/>
      <c r="F31" s="154">
        <f>IF(F22&lt;=F23,F10/2,F10)</f>
        <v>15022121.52</v>
      </c>
      <c r="G31" s="261"/>
      <c r="H31" s="154">
        <f>IF(H22&lt;=H23,H10/2,H10)</f>
        <v>17621564.02</v>
      </c>
      <c r="I31" s="261"/>
      <c r="J31" s="154">
        <f>IF(J22&lt;=J23,J10/2,J10)</f>
        <v>17621564.02</v>
      </c>
      <c r="K31" s="261"/>
      <c r="L31" s="155">
        <f>IF(L22&lt;=L23,L10/2,L10)</f>
        <v>22316564.02</v>
      </c>
      <c r="N31" s="58"/>
      <c r="O31" s="58"/>
      <c r="P31" s="60"/>
      <c r="Q31" s="60"/>
      <c r="R31" s="60"/>
      <c r="S31" s="60"/>
    </row>
    <row r="32" spans="2:19" ht="12" customHeight="1" thickBot="1">
      <c r="B32" s="156" t="s">
        <v>43</v>
      </c>
      <c r="C32" s="157" t="s">
        <v>44</v>
      </c>
      <c r="D32" s="255"/>
      <c r="E32" s="255"/>
      <c r="F32" s="255"/>
      <c r="G32" s="255"/>
      <c r="H32" s="255"/>
      <c r="I32" s="256"/>
      <c r="J32" s="255"/>
      <c r="K32" s="257"/>
      <c r="L32" s="255"/>
      <c r="P32" s="60"/>
      <c r="Q32" s="60"/>
      <c r="R32" s="60"/>
      <c r="S32" s="60"/>
    </row>
    <row r="33" spans="2:19" ht="9" customHeight="1" thickBot="1">
      <c r="B33" s="26"/>
      <c r="C33" s="32"/>
      <c r="D33" s="33"/>
      <c r="E33" s="33"/>
      <c r="F33" s="33"/>
      <c r="G33" s="33"/>
      <c r="H33" s="33"/>
      <c r="I33" s="34"/>
      <c r="J33" s="33"/>
      <c r="K33" s="35"/>
      <c r="L33" s="33"/>
      <c r="P33" s="60"/>
      <c r="Q33" s="60"/>
      <c r="R33" s="60"/>
      <c r="S33" s="60"/>
    </row>
    <row r="34" spans="2:19" ht="12.75" customHeight="1">
      <c r="B34" s="114">
        <v>5</v>
      </c>
      <c r="C34" s="115" t="s">
        <v>60</v>
      </c>
      <c r="D34" s="252">
        <v>30044243.04</v>
      </c>
      <c r="E34" s="252"/>
      <c r="F34" s="252"/>
      <c r="G34" s="252"/>
      <c r="H34" s="252"/>
      <c r="I34" s="253"/>
      <c r="J34" s="252"/>
      <c r="K34" s="253"/>
      <c r="L34" s="254"/>
      <c r="P34" s="60"/>
      <c r="Q34" s="60"/>
      <c r="R34" s="60"/>
      <c r="S34" s="60"/>
    </row>
    <row r="35" spans="2:19" ht="12.75">
      <c r="B35" s="108" t="s">
        <v>33</v>
      </c>
      <c r="C35" s="109" t="s">
        <v>24</v>
      </c>
      <c r="D35" s="97">
        <f>SUM(D36:D38)-SUM(D39:D41)</f>
        <v>0</v>
      </c>
      <c r="E35" s="244"/>
      <c r="F35" s="97">
        <f>SUM(F36:F38)-SUM(F39:F41)</f>
        <v>0</v>
      </c>
      <c r="G35" s="244"/>
      <c r="H35" s="97">
        <f>SUM(H36:H38)-SUM(H39:H41)</f>
        <v>0</v>
      </c>
      <c r="I35" s="244"/>
      <c r="J35" s="97">
        <f>SUM(J36:J38)-SUM(J39:J41)</f>
        <v>0</v>
      </c>
      <c r="K35" s="244"/>
      <c r="L35" s="98">
        <f>SUM(L36:L38)-SUM(L39:L41)</f>
        <v>0</v>
      </c>
      <c r="P35" s="60"/>
      <c r="Q35" s="60"/>
      <c r="R35" s="60"/>
      <c r="S35" s="60"/>
    </row>
    <row r="36" spans="2:19" ht="12.75">
      <c r="B36" s="17" t="s">
        <v>53</v>
      </c>
      <c r="C36" s="36" t="s">
        <v>107</v>
      </c>
      <c r="D36" s="216"/>
      <c r="E36" s="217"/>
      <c r="F36" s="216"/>
      <c r="G36" s="218"/>
      <c r="H36" s="216"/>
      <c r="I36" s="219"/>
      <c r="J36" s="216"/>
      <c r="K36" s="220"/>
      <c r="L36" s="221"/>
      <c r="P36" s="60"/>
      <c r="Q36" s="56"/>
      <c r="R36" s="60"/>
      <c r="S36" s="68"/>
    </row>
    <row r="37" spans="2:19" ht="12.75">
      <c r="B37" s="28" t="s">
        <v>54</v>
      </c>
      <c r="C37" s="36" t="s">
        <v>48</v>
      </c>
      <c r="D37" s="215"/>
      <c r="E37" s="222"/>
      <c r="F37" s="215"/>
      <c r="G37" s="218"/>
      <c r="H37" s="215"/>
      <c r="I37" s="219"/>
      <c r="J37" s="215"/>
      <c r="K37" s="220"/>
      <c r="L37" s="223"/>
      <c r="P37" s="60"/>
      <c r="Q37" s="60"/>
      <c r="R37" s="60"/>
      <c r="S37" s="60"/>
    </row>
    <row r="38" spans="2:19" ht="12.75">
      <c r="B38" s="18" t="s">
        <v>55</v>
      </c>
      <c r="C38" s="36" t="s">
        <v>49</v>
      </c>
      <c r="D38" s="215"/>
      <c r="E38" s="217"/>
      <c r="F38" s="215"/>
      <c r="G38" s="218"/>
      <c r="H38" s="215"/>
      <c r="I38" s="219"/>
      <c r="J38" s="224"/>
      <c r="K38" s="220"/>
      <c r="L38" s="223"/>
      <c r="P38" s="60"/>
      <c r="Q38" s="60"/>
      <c r="R38" s="63"/>
      <c r="S38" s="60"/>
    </row>
    <row r="39" spans="2:19" ht="12.75">
      <c r="B39" s="18" t="s">
        <v>56</v>
      </c>
      <c r="C39" s="36" t="s">
        <v>50</v>
      </c>
      <c r="D39" s="215"/>
      <c r="E39" s="217"/>
      <c r="F39" s="215"/>
      <c r="G39" s="218"/>
      <c r="H39" s="215"/>
      <c r="I39" s="219"/>
      <c r="J39" s="215"/>
      <c r="K39" s="220"/>
      <c r="L39" s="223"/>
      <c r="P39" s="60"/>
      <c r="Q39" s="67"/>
      <c r="R39" s="60"/>
      <c r="S39" s="69"/>
    </row>
    <row r="40" spans="2:19" ht="12.75">
      <c r="B40" s="18" t="s">
        <v>57</v>
      </c>
      <c r="C40" s="36" t="s">
        <v>51</v>
      </c>
      <c r="D40" s="215"/>
      <c r="E40" s="217"/>
      <c r="F40" s="215"/>
      <c r="G40" s="218"/>
      <c r="H40" s="215"/>
      <c r="I40" s="219"/>
      <c r="J40" s="215"/>
      <c r="K40" s="220"/>
      <c r="L40" s="223"/>
      <c r="P40" s="60"/>
      <c r="Q40" s="60"/>
      <c r="R40" s="60"/>
      <c r="S40" s="60"/>
    </row>
    <row r="41" spans="2:19" ht="13.5" thickBot="1">
      <c r="B41" s="19" t="s">
        <v>58</v>
      </c>
      <c r="C41" s="37" t="s">
        <v>52</v>
      </c>
      <c r="D41" s="225"/>
      <c r="E41" s="226"/>
      <c r="F41" s="225"/>
      <c r="G41" s="227"/>
      <c r="H41" s="225"/>
      <c r="I41" s="228"/>
      <c r="J41" s="225"/>
      <c r="K41" s="229"/>
      <c r="L41" s="230"/>
      <c r="P41" s="60"/>
      <c r="Q41" s="60"/>
      <c r="R41" s="70"/>
      <c r="S41" s="60"/>
    </row>
    <row r="42" spans="2:19" ht="2.25" customHeight="1" thickBot="1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P42" s="60"/>
      <c r="Q42" s="60"/>
      <c r="R42" s="60"/>
      <c r="S42" s="60"/>
    </row>
    <row r="43" spans="2:19" ht="12.75">
      <c r="B43" s="38">
        <v>6</v>
      </c>
      <c r="C43" s="39" t="s">
        <v>25</v>
      </c>
      <c r="D43" s="99">
        <f>+D47</f>
        <v>5357650.1</v>
      </c>
      <c r="E43" s="231"/>
      <c r="F43" s="99">
        <f>+F47</f>
        <v>5357650.1</v>
      </c>
      <c r="G43" s="234"/>
      <c r="H43" s="99">
        <f>+H47</f>
        <v>6237966.13</v>
      </c>
      <c r="I43" s="236"/>
      <c r="J43" s="99">
        <f>+J47</f>
        <v>6237966.13</v>
      </c>
      <c r="K43" s="242"/>
      <c r="L43" s="101">
        <f>+L47</f>
        <v>7787316.13</v>
      </c>
      <c r="P43" s="60"/>
      <c r="Q43" s="60"/>
      <c r="R43" s="60"/>
      <c r="S43" s="60"/>
    </row>
    <row r="44" spans="2:19" ht="12.75">
      <c r="B44" s="18" t="s">
        <v>16</v>
      </c>
      <c r="C44" s="40" t="s">
        <v>36</v>
      </c>
      <c r="D44" s="100">
        <f>+D18</f>
        <v>35840667.34</v>
      </c>
      <c r="E44" s="232"/>
      <c r="F44" s="100">
        <f>+F18</f>
        <v>35840667.34</v>
      </c>
      <c r="G44" s="235"/>
      <c r="H44" s="100">
        <f>+H18</f>
        <v>41709440.84</v>
      </c>
      <c r="I44" s="237"/>
      <c r="J44" s="100">
        <f>+J18</f>
        <v>41716340.84</v>
      </c>
      <c r="K44" s="237"/>
      <c r="L44" s="102">
        <f>+L18</f>
        <v>52045340.84</v>
      </c>
      <c r="P44" s="60"/>
      <c r="Q44" s="60"/>
      <c r="R44" s="60"/>
      <c r="S44" s="60"/>
    </row>
    <row r="45" spans="2:12" ht="12.75">
      <c r="B45" s="18" t="s">
        <v>17</v>
      </c>
      <c r="C45" s="40" t="s">
        <v>26</v>
      </c>
      <c r="D45" s="100">
        <f>+D16</f>
        <v>123000</v>
      </c>
      <c r="E45" s="233"/>
      <c r="F45" s="100">
        <f>+F16</f>
        <v>123000</v>
      </c>
      <c r="G45" s="235"/>
      <c r="H45" s="100">
        <f>+H16</f>
        <v>123000</v>
      </c>
      <c r="I45" s="237"/>
      <c r="J45" s="100">
        <f>+J16</f>
        <v>129900</v>
      </c>
      <c r="K45" s="243"/>
      <c r="L45" s="102">
        <f>+L16</f>
        <v>129900</v>
      </c>
    </row>
    <row r="46" spans="2:12" ht="12.75">
      <c r="B46" s="18" t="s">
        <v>34</v>
      </c>
      <c r="C46" s="40" t="s">
        <v>37</v>
      </c>
      <c r="D46" s="100">
        <f>D44-D45</f>
        <v>35717667.34</v>
      </c>
      <c r="E46" s="233"/>
      <c r="F46" s="100">
        <f>F44-F45</f>
        <v>35717667.34</v>
      </c>
      <c r="G46" s="235"/>
      <c r="H46" s="100">
        <f>H44-H45</f>
        <v>41586440.84</v>
      </c>
      <c r="I46" s="237"/>
      <c r="J46" s="100">
        <f>J44-J45</f>
        <v>41586440.84</v>
      </c>
      <c r="K46" s="243"/>
      <c r="L46" s="102">
        <f>L44-L45</f>
        <v>51915440.84</v>
      </c>
    </row>
    <row r="47" spans="2:12" ht="14.25" customHeight="1">
      <c r="B47" s="18" t="s">
        <v>35</v>
      </c>
      <c r="C47" s="40" t="s">
        <v>27</v>
      </c>
      <c r="D47" s="100">
        <f>D46*15/100</f>
        <v>5357650.1</v>
      </c>
      <c r="E47" s="233"/>
      <c r="F47" s="100">
        <f>F46*15/100</f>
        <v>5357650.1</v>
      </c>
      <c r="G47" s="235"/>
      <c r="H47" s="100">
        <f>H46*15/100</f>
        <v>6237966.13</v>
      </c>
      <c r="I47" s="237"/>
      <c r="J47" s="100">
        <f>J46*15/100</f>
        <v>6237966.13</v>
      </c>
      <c r="K47" s="243"/>
      <c r="L47" s="102">
        <f>L46*15/100</f>
        <v>7787316.13</v>
      </c>
    </row>
    <row r="48" spans="2:12" ht="13.5" thickBot="1">
      <c r="B48" s="41" t="s">
        <v>46</v>
      </c>
      <c r="C48" s="42" t="s">
        <v>45</v>
      </c>
      <c r="D48" s="238"/>
      <c r="E48" s="239"/>
      <c r="F48" s="238"/>
      <c r="G48" s="227"/>
      <c r="H48" s="238"/>
      <c r="I48" s="238"/>
      <c r="J48" s="238"/>
      <c r="K48" s="240"/>
      <c r="L48" s="241"/>
    </row>
    <row r="49" spans="2:12" ht="3" customHeight="1" thickBot="1">
      <c r="B49" s="4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2:12" ht="11.25" customHeight="1" thickBot="1">
      <c r="B50" s="274" t="s">
        <v>39</v>
      </c>
      <c r="C50" s="275"/>
      <c r="D50" s="275"/>
      <c r="E50" s="275"/>
      <c r="F50" s="275"/>
      <c r="G50" s="275"/>
      <c r="H50" s="275"/>
      <c r="I50" s="275"/>
      <c r="J50" s="275"/>
      <c r="K50" s="275"/>
      <c r="L50" s="276"/>
    </row>
    <row r="51" spans="2:12" ht="12.75">
      <c r="B51" s="18">
        <v>1</v>
      </c>
      <c r="C51" s="40" t="s">
        <v>61</v>
      </c>
      <c r="D51" s="247">
        <v>0</v>
      </c>
      <c r="E51" s="248"/>
      <c r="F51" s="103">
        <f>D51+E51</f>
        <v>0</v>
      </c>
      <c r="G51" s="244"/>
      <c r="H51" s="97">
        <f>F51+G51</f>
        <v>0</v>
      </c>
      <c r="I51" s="247"/>
      <c r="J51" s="97">
        <f>H51+I51</f>
        <v>0</v>
      </c>
      <c r="K51" s="244"/>
      <c r="L51" s="97">
        <f>J51+K51</f>
        <v>0</v>
      </c>
    </row>
    <row r="52" spans="2:12" ht="12.75">
      <c r="B52" s="18">
        <v>2</v>
      </c>
      <c r="C52" s="40" t="s">
        <v>2</v>
      </c>
      <c r="D52" s="247">
        <v>0</v>
      </c>
      <c r="E52" s="248"/>
      <c r="F52" s="103">
        <f>+D52+E52</f>
        <v>0</v>
      </c>
      <c r="G52" s="244"/>
      <c r="H52" s="103">
        <f>+F52+G52</f>
        <v>0</v>
      </c>
      <c r="I52" s="244"/>
      <c r="J52" s="103">
        <f>+H52+I52</f>
        <v>0</v>
      </c>
      <c r="K52" s="244"/>
      <c r="L52" s="103">
        <f>+J52+K52</f>
        <v>0</v>
      </c>
    </row>
    <row r="53" spans="2:12" ht="12.75">
      <c r="B53" s="44">
        <v>3</v>
      </c>
      <c r="C53" s="45" t="s">
        <v>40</v>
      </c>
      <c r="D53" s="251">
        <v>0</v>
      </c>
      <c r="E53" s="249"/>
      <c r="F53" s="104">
        <f>F51+F52</f>
        <v>0</v>
      </c>
      <c r="G53" s="245"/>
      <c r="H53" s="104">
        <f>+F53+G53</f>
        <v>0</v>
      </c>
      <c r="I53" s="245"/>
      <c r="J53" s="104">
        <f>+H53+I53</f>
        <v>0</v>
      </c>
      <c r="K53" s="245"/>
      <c r="L53" s="104">
        <f>+J53+K53</f>
        <v>0</v>
      </c>
    </row>
    <row r="54" spans="2:12" ht="13.5" thickBot="1">
      <c r="B54" s="15"/>
      <c r="C54" s="16" t="s">
        <v>41</v>
      </c>
      <c r="D54" s="105">
        <f>+D51+D52-D53</f>
        <v>0</v>
      </c>
      <c r="E54" s="250"/>
      <c r="F54" s="105">
        <f>+D54+E54</f>
        <v>0</v>
      </c>
      <c r="G54" s="246"/>
      <c r="H54" s="105">
        <f>+F54+G54</f>
        <v>0</v>
      </c>
      <c r="I54" s="246"/>
      <c r="J54" s="105">
        <f>+H54+I54</f>
        <v>0</v>
      </c>
      <c r="K54" s="246"/>
      <c r="L54" s="105">
        <f>+J54+K54</f>
        <v>0</v>
      </c>
    </row>
    <row r="55" spans="2:12" ht="12.75">
      <c r="B55" s="4"/>
      <c r="C55" s="283" t="s">
        <v>106</v>
      </c>
      <c r="D55" s="283"/>
      <c r="E55" s="283"/>
      <c r="F55" s="283"/>
      <c r="G55" s="283"/>
      <c r="H55" s="283"/>
      <c r="I55" s="283"/>
      <c r="J55" s="283"/>
      <c r="K55" s="283"/>
      <c r="L55" s="283"/>
    </row>
    <row r="56" spans="3:12" ht="12.75">
      <c r="C56" s="106"/>
      <c r="D56" s="107"/>
      <c r="E56" s="107"/>
      <c r="F56" s="107"/>
      <c r="G56" s="107"/>
      <c r="H56" s="107"/>
      <c r="I56" s="107"/>
      <c r="J56" s="107"/>
      <c r="K56" s="107"/>
      <c r="L56" s="107"/>
    </row>
    <row r="57" ht="12.75">
      <c r="C57" s="50"/>
    </row>
    <row r="58" spans="3:12" ht="12.75">
      <c r="C58" s="49"/>
      <c r="D58" s="49"/>
      <c r="E58" s="49"/>
      <c r="F58" s="49"/>
      <c r="G58" s="49"/>
      <c r="H58" s="49"/>
      <c r="I58" s="49"/>
      <c r="J58" s="49"/>
      <c r="K58" s="49"/>
      <c r="L58" s="49"/>
    </row>
    <row r="59" ht="15.75">
      <c r="C59" s="158" t="s">
        <v>80</v>
      </c>
    </row>
    <row r="60" spans="3:4" ht="25.5" customHeight="1">
      <c r="C60" s="267" t="s">
        <v>82</v>
      </c>
      <c r="D60" s="267"/>
    </row>
    <row r="61" spans="3:12" ht="24" customHeight="1">
      <c r="C61" s="268" t="s">
        <v>83</v>
      </c>
      <c r="D61" s="269"/>
      <c r="E61" s="48"/>
      <c r="F61" s="48"/>
      <c r="G61" s="48"/>
      <c r="H61" s="48"/>
      <c r="I61" s="48"/>
      <c r="J61" s="48"/>
      <c r="K61" s="48"/>
      <c r="L61" s="48"/>
    </row>
    <row r="62" spans="3:12" ht="25.5" customHeight="1">
      <c r="C62" s="273" t="s">
        <v>81</v>
      </c>
      <c r="D62" s="273"/>
      <c r="E62" s="48"/>
      <c r="F62" s="48"/>
      <c r="G62" s="48"/>
      <c r="H62" s="48"/>
      <c r="I62" s="48"/>
      <c r="J62" s="48"/>
      <c r="K62" s="48"/>
      <c r="L62" s="48"/>
    </row>
    <row r="66" ht="12.75">
      <c r="C66" s="47"/>
    </row>
    <row r="67" ht="12.75">
      <c r="C67" s="50"/>
    </row>
    <row r="72" ht="12.75">
      <c r="C72" s="50"/>
    </row>
    <row r="75" ht="12.75">
      <c r="C75" s="51"/>
    </row>
  </sheetData>
  <sheetProtection password="CC27" sheet="1" deleteColumns="0" deleteRows="0" selectLockedCells="1"/>
  <mergeCells count="16">
    <mergeCell ref="C62:D62"/>
    <mergeCell ref="I5:J5"/>
    <mergeCell ref="K5:L5"/>
    <mergeCell ref="B7:L7"/>
    <mergeCell ref="B50:L50"/>
    <mergeCell ref="B5:B6"/>
    <mergeCell ref="C5:C6"/>
    <mergeCell ref="D5:D6"/>
    <mergeCell ref="E5:F5"/>
    <mergeCell ref="C55:L55"/>
    <mergeCell ref="K1:M1"/>
    <mergeCell ref="K2:M2"/>
    <mergeCell ref="C60:D60"/>
    <mergeCell ref="C61:D61"/>
    <mergeCell ref="B3:L3"/>
    <mergeCell ref="G5:H5"/>
  </mergeCells>
  <printOptions/>
  <pageMargins left="0" right="0" top="0" bottom="0" header="0" footer="0"/>
  <pageSetup horizontalDpi="600" verticalDpi="600" orientation="landscape" paperSize="9" scale="70" r:id="rId1"/>
  <ignoredErrors>
    <ignoredError sqref="L22 J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3:I75"/>
  <sheetViews>
    <sheetView zoomScalePageLayoutView="0" workbookViewId="0" topLeftCell="B1">
      <selection activeCell="D32" sqref="D32"/>
    </sheetView>
  </sheetViews>
  <sheetFormatPr defaultColWidth="9.00390625" defaultRowHeight="12.75"/>
  <cols>
    <col min="1" max="1" width="9.125" style="0" hidden="1" customWidth="1"/>
    <col min="2" max="2" width="4.75390625" style="0" customWidth="1"/>
    <col min="3" max="3" width="69.25390625" style="0" customWidth="1"/>
    <col min="4" max="4" width="84.875" style="0" customWidth="1"/>
    <col min="5" max="5" width="9.25390625" style="0" bestFit="1" customWidth="1"/>
    <col min="7" max="7" width="28.625" style="0" customWidth="1"/>
    <col min="8" max="8" width="13.75390625" style="0" customWidth="1"/>
    <col min="9" max="9" width="11.375" style="0" customWidth="1"/>
  </cols>
  <sheetData>
    <row r="1" ht="12.75" customHeight="1"/>
    <row r="2" ht="12.75" customHeight="1"/>
    <row r="3" spans="2:4" ht="19.5" customHeight="1">
      <c r="B3" s="270" t="s">
        <v>69</v>
      </c>
      <c r="C3" s="270"/>
      <c r="D3" s="270"/>
    </row>
    <row r="4" spans="3:4" ht="13.5" customHeight="1" thickBot="1">
      <c r="C4" s="1"/>
      <c r="D4" s="213" t="s">
        <v>103</v>
      </c>
    </row>
    <row r="5" spans="2:4" ht="24.75" customHeight="1" thickBot="1">
      <c r="B5" s="277" t="s">
        <v>14</v>
      </c>
      <c r="C5" s="279" t="s">
        <v>13</v>
      </c>
      <c r="D5" s="286" t="s">
        <v>84</v>
      </c>
    </row>
    <row r="6" spans="2:4" ht="35.25" customHeight="1" hidden="1" thickBot="1">
      <c r="B6" s="284"/>
      <c r="C6" s="285"/>
      <c r="D6" s="287"/>
    </row>
    <row r="7" spans="2:4" ht="11.25" customHeight="1" thickBot="1">
      <c r="B7" s="274" t="s">
        <v>38</v>
      </c>
      <c r="C7" s="275"/>
      <c r="D7" s="288"/>
    </row>
    <row r="8" spans="2:4" ht="12.75">
      <c r="B8" s="77" t="s">
        <v>19</v>
      </c>
      <c r="C8" s="78" t="s">
        <v>77</v>
      </c>
      <c r="D8" s="164"/>
    </row>
    <row r="9" spans="2:4" ht="10.5" customHeight="1">
      <c r="B9" s="6"/>
      <c r="C9" s="9" t="s">
        <v>3</v>
      </c>
      <c r="D9" s="165"/>
    </row>
    <row r="10" spans="2:4" ht="12.75">
      <c r="B10" s="84" t="s">
        <v>15</v>
      </c>
      <c r="C10" s="85" t="s">
        <v>4</v>
      </c>
      <c r="D10" s="166"/>
    </row>
    <row r="11" spans="2:4" ht="12.75">
      <c r="B11" s="6"/>
      <c r="C11" s="9" t="s">
        <v>5</v>
      </c>
      <c r="D11" s="165"/>
    </row>
    <row r="12" spans="2:4" ht="12.75">
      <c r="B12" s="6"/>
      <c r="C12" s="9" t="s">
        <v>6</v>
      </c>
      <c r="D12" s="165"/>
    </row>
    <row r="13" spans="2:4" ht="12.75">
      <c r="B13" s="84" t="s">
        <v>18</v>
      </c>
      <c r="C13" s="85" t="s">
        <v>7</v>
      </c>
      <c r="D13" s="166"/>
    </row>
    <row r="14" spans="2:7" ht="12.75">
      <c r="B14" s="6"/>
      <c r="C14" s="9" t="s">
        <v>8</v>
      </c>
      <c r="D14" s="165"/>
      <c r="G14" s="53"/>
    </row>
    <row r="15" spans="2:4" ht="12.75">
      <c r="B15" s="6"/>
      <c r="C15" s="9" t="s">
        <v>9</v>
      </c>
      <c r="D15" s="165"/>
    </row>
    <row r="16" spans="2:4" ht="12.75">
      <c r="B16" s="6"/>
      <c r="C16" s="9" t="s">
        <v>12</v>
      </c>
      <c r="D16" s="165"/>
    </row>
    <row r="17" spans="2:4" ht="12" customHeight="1" thickBot="1">
      <c r="B17" s="190"/>
      <c r="C17" s="191" t="s">
        <v>10</v>
      </c>
      <c r="D17" s="192"/>
    </row>
    <row r="18" spans="2:4" ht="12.75">
      <c r="B18" s="194">
        <v>2</v>
      </c>
      <c r="C18" s="195" t="s">
        <v>59</v>
      </c>
      <c r="D18" s="196"/>
    </row>
    <row r="19" spans="2:4" ht="12.75">
      <c r="B19" s="6" t="s">
        <v>20</v>
      </c>
      <c r="C19" s="193" t="s">
        <v>62</v>
      </c>
      <c r="D19" s="197"/>
    </row>
    <row r="20" spans="2:4" ht="12.75">
      <c r="B20" s="6" t="s">
        <v>21</v>
      </c>
      <c r="C20" s="193" t="s">
        <v>29</v>
      </c>
      <c r="D20" s="197"/>
    </row>
    <row r="21" spans="2:9" ht="15" customHeight="1" thickBot="1">
      <c r="B21" s="198" t="s">
        <v>30</v>
      </c>
      <c r="C21" s="199" t="s">
        <v>66</v>
      </c>
      <c r="D21" s="200" t="s">
        <v>86</v>
      </c>
      <c r="E21" s="58"/>
      <c r="F21" s="60"/>
      <c r="G21" s="60"/>
      <c r="H21" s="60"/>
      <c r="I21" s="60"/>
    </row>
    <row r="22" spans="2:9" ht="26.25" customHeight="1">
      <c r="B22" s="194" t="s">
        <v>23</v>
      </c>
      <c r="C22" s="205" t="s">
        <v>94</v>
      </c>
      <c r="D22" s="189" t="s">
        <v>85</v>
      </c>
      <c r="E22" s="60"/>
      <c r="F22" s="60"/>
      <c r="G22" s="71"/>
      <c r="H22" s="60"/>
      <c r="I22" s="60"/>
    </row>
    <row r="23" spans="2:9" ht="43.5" customHeight="1">
      <c r="B23" s="206" t="s">
        <v>31</v>
      </c>
      <c r="C23" s="36" t="s">
        <v>95</v>
      </c>
      <c r="D23" s="207" t="s">
        <v>96</v>
      </c>
      <c r="E23" s="62"/>
      <c r="F23" s="61"/>
      <c r="G23" s="63"/>
      <c r="H23" s="66"/>
      <c r="I23" s="60"/>
    </row>
    <row r="24" spans="2:9" ht="14.25" customHeight="1">
      <c r="B24" s="208" t="s">
        <v>32</v>
      </c>
      <c r="C24" s="204" t="s">
        <v>87</v>
      </c>
      <c r="D24" s="209"/>
      <c r="E24" s="64"/>
      <c r="F24" s="56"/>
      <c r="G24" s="65"/>
      <c r="H24" s="60"/>
      <c r="I24" s="60"/>
    </row>
    <row r="25" spans="2:9" ht="12.75">
      <c r="B25" s="208" t="s">
        <v>42</v>
      </c>
      <c r="C25" s="204" t="s">
        <v>88</v>
      </c>
      <c r="D25" s="209"/>
      <c r="E25" s="55"/>
      <c r="F25" s="55"/>
      <c r="G25" s="55"/>
      <c r="H25" s="55"/>
      <c r="I25" s="60"/>
    </row>
    <row r="26" spans="2:9" ht="12.75" customHeight="1" thickBot="1">
      <c r="B26" s="210" t="s">
        <v>63</v>
      </c>
      <c r="C26" s="211" t="s">
        <v>89</v>
      </c>
      <c r="D26" s="212"/>
      <c r="E26" s="55"/>
      <c r="F26" s="55"/>
      <c r="G26" s="55"/>
      <c r="H26" s="67"/>
      <c r="I26" s="60"/>
    </row>
    <row r="27" spans="2:9" ht="40.5" customHeight="1">
      <c r="B27" s="201" t="s">
        <v>71</v>
      </c>
      <c r="C27" s="202" t="s">
        <v>90</v>
      </c>
      <c r="D27" s="203" t="s">
        <v>97</v>
      </c>
      <c r="E27" s="55"/>
      <c r="F27" s="55"/>
      <c r="G27" s="55"/>
      <c r="H27" s="67"/>
      <c r="I27" s="60"/>
    </row>
    <row r="28" spans="2:9" ht="12.75" customHeight="1">
      <c r="B28" s="145" t="s">
        <v>73</v>
      </c>
      <c r="C28" s="143" t="s">
        <v>91</v>
      </c>
      <c r="D28" s="214" t="s">
        <v>104</v>
      </c>
      <c r="E28" s="55"/>
      <c r="F28" s="55"/>
      <c r="G28" s="55"/>
      <c r="H28" s="67"/>
      <c r="I28" s="60"/>
    </row>
    <row r="29" spans="2:9" ht="12.75" customHeight="1">
      <c r="B29" s="145" t="s">
        <v>75</v>
      </c>
      <c r="C29" s="143" t="s">
        <v>92</v>
      </c>
      <c r="D29" s="159"/>
      <c r="E29" s="55"/>
      <c r="F29" s="55"/>
      <c r="G29" s="55"/>
      <c r="H29" s="67"/>
      <c r="I29" s="60"/>
    </row>
    <row r="30" spans="2:9" ht="14.25" customHeight="1" thickBot="1">
      <c r="B30" s="160" t="s">
        <v>76</v>
      </c>
      <c r="C30" s="161" t="s">
        <v>93</v>
      </c>
      <c r="D30" s="162"/>
      <c r="E30" s="55"/>
      <c r="F30" s="55"/>
      <c r="G30" s="55"/>
      <c r="H30" s="67"/>
      <c r="I30" s="60"/>
    </row>
    <row r="31" spans="2:9" ht="12" customHeight="1">
      <c r="B31" s="186" t="s">
        <v>22</v>
      </c>
      <c r="C31" s="187" t="s">
        <v>98</v>
      </c>
      <c r="D31" s="188"/>
      <c r="E31" s="58"/>
      <c r="F31" s="60"/>
      <c r="G31" s="60"/>
      <c r="H31" s="60"/>
      <c r="I31" s="60"/>
    </row>
    <row r="32" spans="2:9" ht="12" customHeight="1" thickBot="1">
      <c r="B32" s="156" t="s">
        <v>43</v>
      </c>
      <c r="C32" s="168" t="s">
        <v>99</v>
      </c>
      <c r="D32" s="169"/>
      <c r="F32" s="60"/>
      <c r="G32" s="60"/>
      <c r="H32" s="60"/>
      <c r="I32" s="60"/>
    </row>
    <row r="33" spans="2:9" ht="9" customHeight="1" thickBot="1">
      <c r="B33" s="26"/>
      <c r="C33" s="32"/>
      <c r="D33" s="32"/>
      <c r="F33" s="60"/>
      <c r="G33" s="60"/>
      <c r="H33" s="60"/>
      <c r="I33" s="60"/>
    </row>
    <row r="34" spans="2:9" ht="12.75" customHeight="1">
      <c r="B34" s="114">
        <v>5</v>
      </c>
      <c r="C34" s="170" t="s">
        <v>100</v>
      </c>
      <c r="D34" s="172"/>
      <c r="F34" s="60"/>
      <c r="G34" s="60"/>
      <c r="H34" s="60"/>
      <c r="I34" s="60"/>
    </row>
    <row r="35" spans="2:9" ht="12.75">
      <c r="B35" s="108" t="s">
        <v>33</v>
      </c>
      <c r="C35" s="171" t="s">
        <v>101</v>
      </c>
      <c r="D35" s="173"/>
      <c r="F35" s="60"/>
      <c r="G35" s="60"/>
      <c r="H35" s="60"/>
      <c r="I35" s="60"/>
    </row>
    <row r="36" spans="2:9" ht="12.75">
      <c r="B36" s="17" t="s">
        <v>53</v>
      </c>
      <c r="C36" s="9" t="s">
        <v>47</v>
      </c>
      <c r="D36" s="165"/>
      <c r="F36" s="60"/>
      <c r="G36" s="56"/>
      <c r="H36" s="60"/>
      <c r="I36" s="68"/>
    </row>
    <row r="37" spans="2:9" ht="12.75">
      <c r="B37" s="28" t="s">
        <v>54</v>
      </c>
      <c r="C37" s="9" t="s">
        <v>48</v>
      </c>
      <c r="D37" s="165"/>
      <c r="F37" s="60"/>
      <c r="G37" s="60"/>
      <c r="H37" s="60"/>
      <c r="I37" s="60"/>
    </row>
    <row r="38" spans="2:9" ht="12.75">
      <c r="B38" s="18" t="s">
        <v>55</v>
      </c>
      <c r="C38" s="9" t="s">
        <v>49</v>
      </c>
      <c r="D38" s="165"/>
      <c r="F38" s="60"/>
      <c r="G38" s="60"/>
      <c r="H38" s="63"/>
      <c r="I38" s="60"/>
    </row>
    <row r="39" spans="2:9" ht="12.75">
      <c r="B39" s="18" t="s">
        <v>56</v>
      </c>
      <c r="C39" s="9" t="s">
        <v>50</v>
      </c>
      <c r="D39" s="165"/>
      <c r="F39" s="60"/>
      <c r="G39" s="67"/>
      <c r="H39" s="60"/>
      <c r="I39" s="69"/>
    </row>
    <row r="40" spans="2:9" ht="12.75">
      <c r="B40" s="18" t="s">
        <v>57</v>
      </c>
      <c r="C40" s="9" t="s">
        <v>51</v>
      </c>
      <c r="D40" s="165"/>
      <c r="F40" s="60"/>
      <c r="G40" s="60"/>
      <c r="H40" s="60"/>
      <c r="I40" s="60"/>
    </row>
    <row r="41" spans="2:9" ht="13.5" thickBot="1">
      <c r="B41" s="19" t="s">
        <v>58</v>
      </c>
      <c r="C41" s="20" t="s">
        <v>52</v>
      </c>
      <c r="D41" s="167"/>
      <c r="F41" s="60"/>
      <c r="G41" s="60"/>
      <c r="H41" s="70"/>
      <c r="I41" s="60"/>
    </row>
    <row r="42" spans="2:9" ht="2.25" customHeight="1" thickBot="1">
      <c r="B42" s="4"/>
      <c r="C42" s="5"/>
      <c r="D42" s="5"/>
      <c r="F42" s="60"/>
      <c r="G42" s="60"/>
      <c r="H42" s="60"/>
      <c r="I42" s="60"/>
    </row>
    <row r="43" spans="2:9" ht="12.75">
      <c r="B43" s="38">
        <v>6</v>
      </c>
      <c r="C43" s="174" t="s">
        <v>102</v>
      </c>
      <c r="D43" s="177"/>
      <c r="F43" s="60"/>
      <c r="G43" s="60"/>
      <c r="H43" s="60"/>
      <c r="I43" s="60"/>
    </row>
    <row r="44" spans="2:9" ht="12.75">
      <c r="B44" s="18" t="s">
        <v>16</v>
      </c>
      <c r="C44" s="175" t="s">
        <v>36</v>
      </c>
      <c r="D44" s="178"/>
      <c r="F44" s="60"/>
      <c r="G44" s="60"/>
      <c r="H44" s="60"/>
      <c r="I44" s="60"/>
    </row>
    <row r="45" spans="2:4" ht="12.75">
      <c r="B45" s="18" t="s">
        <v>17</v>
      </c>
      <c r="C45" s="175" t="s">
        <v>26</v>
      </c>
      <c r="D45" s="178"/>
    </row>
    <row r="46" spans="2:4" ht="12.75">
      <c r="B46" s="18" t="s">
        <v>34</v>
      </c>
      <c r="C46" s="175" t="s">
        <v>37</v>
      </c>
      <c r="D46" s="178"/>
    </row>
    <row r="47" spans="2:4" ht="14.25" customHeight="1">
      <c r="B47" s="18" t="s">
        <v>35</v>
      </c>
      <c r="C47" s="175" t="s">
        <v>27</v>
      </c>
      <c r="D47" s="178"/>
    </row>
    <row r="48" spans="2:4" ht="13.5" thickBot="1">
      <c r="B48" s="41" t="s">
        <v>46</v>
      </c>
      <c r="C48" s="176" t="s">
        <v>45</v>
      </c>
      <c r="D48" s="179"/>
    </row>
    <row r="49" spans="2:4" ht="3" customHeight="1" thickBot="1">
      <c r="B49" s="4"/>
      <c r="C49" s="43"/>
      <c r="D49" s="43"/>
    </row>
    <row r="50" spans="2:4" ht="11.25" customHeight="1" thickBot="1">
      <c r="B50" s="274" t="s">
        <v>39</v>
      </c>
      <c r="C50" s="275"/>
      <c r="D50" s="275"/>
    </row>
    <row r="51" spans="2:4" ht="12.75">
      <c r="B51" s="163">
        <v>1</v>
      </c>
      <c r="C51" s="180" t="s">
        <v>61</v>
      </c>
      <c r="D51" s="183"/>
    </row>
    <row r="52" spans="2:4" ht="12.75">
      <c r="B52" s="18">
        <v>2</v>
      </c>
      <c r="C52" s="175" t="s">
        <v>2</v>
      </c>
      <c r="D52" s="178"/>
    </row>
    <row r="53" spans="2:4" ht="12.75">
      <c r="B53" s="44">
        <v>3</v>
      </c>
      <c r="C53" s="181" t="s">
        <v>40</v>
      </c>
      <c r="D53" s="184"/>
    </row>
    <row r="54" spans="2:4" ht="13.5" thickBot="1">
      <c r="B54" s="15"/>
      <c r="C54" s="182" t="s">
        <v>41</v>
      </c>
      <c r="D54" s="185"/>
    </row>
    <row r="55" spans="2:4" ht="12.75">
      <c r="B55" s="4"/>
      <c r="C55" s="289" t="s">
        <v>70</v>
      </c>
      <c r="D55" s="289"/>
    </row>
    <row r="56" spans="3:4" ht="12.75">
      <c r="C56" s="106"/>
      <c r="D56" s="106"/>
    </row>
    <row r="57" spans="3:4" ht="12.75">
      <c r="C57" s="50"/>
      <c r="D57" s="50"/>
    </row>
    <row r="58" spans="3:4" ht="12.75">
      <c r="C58" s="49"/>
      <c r="D58" s="49"/>
    </row>
    <row r="59" spans="3:4" ht="15.75">
      <c r="C59" s="158" t="s">
        <v>80</v>
      </c>
      <c r="D59" s="158"/>
    </row>
    <row r="60" spans="3:4" ht="25.5" customHeight="1">
      <c r="C60" s="267" t="s">
        <v>82</v>
      </c>
      <c r="D60" s="267"/>
    </row>
    <row r="61" spans="3:4" ht="24" customHeight="1">
      <c r="C61" s="268" t="s">
        <v>83</v>
      </c>
      <c r="D61" s="268"/>
    </row>
    <row r="62" spans="3:4" ht="25.5" customHeight="1">
      <c r="C62" s="273" t="s">
        <v>81</v>
      </c>
      <c r="D62" s="273"/>
    </row>
    <row r="66" spans="3:4" ht="12.75">
      <c r="C66" s="47"/>
      <c r="D66" s="47"/>
    </row>
    <row r="67" spans="3:4" ht="12.75">
      <c r="C67" s="50"/>
      <c r="D67" s="50"/>
    </row>
    <row r="72" spans="3:4" ht="12.75">
      <c r="C72" s="50"/>
      <c r="D72" s="50"/>
    </row>
    <row r="75" spans="3:4" ht="12.75">
      <c r="C75" s="51"/>
      <c r="D75" s="51"/>
    </row>
  </sheetData>
  <sheetProtection/>
  <mergeCells count="10">
    <mergeCell ref="C62:D62"/>
    <mergeCell ref="B3:D3"/>
    <mergeCell ref="B5:B6"/>
    <mergeCell ref="C5:C6"/>
    <mergeCell ref="D5:D6"/>
    <mergeCell ref="B7:D7"/>
    <mergeCell ref="B50:D50"/>
    <mergeCell ref="C55:D55"/>
    <mergeCell ref="C60:D60"/>
    <mergeCell ref="C61:D61"/>
  </mergeCells>
  <printOptions/>
  <pageMargins left="0" right="0" top="0" bottom="0" header="0" footer="0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pnr</dc:creator>
  <cp:keywords/>
  <dc:description/>
  <cp:lastModifiedBy>Gluhova</cp:lastModifiedBy>
  <cp:lastPrinted>2022-12-15T08:05:02Z</cp:lastPrinted>
  <dcterms:created xsi:type="dcterms:W3CDTF">2008-12-18T08:43:51Z</dcterms:created>
  <dcterms:modified xsi:type="dcterms:W3CDTF">2022-12-15T08:05:04Z</dcterms:modified>
  <cp:category/>
  <cp:version/>
  <cp:contentType/>
  <cp:contentStatus/>
</cp:coreProperties>
</file>